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_01 - Velká Jesenice - ..." sheetId="2" r:id="rId2"/>
    <sheet name="01_02 - Zděná kůlna" sheetId="3" r:id="rId3"/>
    <sheet name="01_03 - Dřevěná kůlna" sheetId="4" r:id="rId4"/>
    <sheet name="01_04 - Ostatní objekty" sheetId="5" r:id="rId5"/>
    <sheet name="02-01 - DOMEK" sheetId="6" r:id="rId6"/>
    <sheet name="02-02 - Seník" sheetId="7" r:id="rId7"/>
    <sheet name="03 - Otovice_demolice zák..." sheetId="8" r:id="rId8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'01_01 - Velká Jesenice - ...'!$C$136:$K$557</definedName>
    <definedName name="_xlnm.Print_Area" localSheetId="1">'01_01 - Velká Jesenice - ...'!$C$4:$J$76,'01_01 - Velká Jesenice - ...'!$C$82:$J$116,'01_01 - Velká Jesenice - ...'!$C$122:$K$557</definedName>
    <definedName name="_xlnm.Print_Titles" localSheetId="1">'01_01 - Velká Jesenice - ...'!$136:$136</definedName>
    <definedName name="_xlnm._FilterDatabase" localSheetId="2" hidden="1">'01_02 - Zděná kůlna'!$C$130:$K$289</definedName>
    <definedName name="_xlnm.Print_Area" localSheetId="2">'01_02 - Zděná kůlna'!$C$4:$J$76,'01_02 - Zděná kůlna'!$C$82:$J$110,'01_02 - Zděná kůlna'!$C$116:$K$289</definedName>
    <definedName name="_xlnm.Print_Titles" localSheetId="2">'01_02 - Zděná kůlna'!$130:$130</definedName>
    <definedName name="_xlnm._FilterDatabase" localSheetId="3" hidden="1">'01_03 - Dřevěná kůlna'!$C$127:$K$221</definedName>
    <definedName name="_xlnm.Print_Area" localSheetId="3">'01_03 - Dřevěná kůlna'!$C$4:$J$76,'01_03 - Dřevěná kůlna'!$C$82:$J$107,'01_03 - Dřevěná kůlna'!$C$113:$K$221</definedName>
    <definedName name="_xlnm.Print_Titles" localSheetId="3">'01_03 - Dřevěná kůlna'!$127:$127</definedName>
    <definedName name="_xlnm._FilterDatabase" localSheetId="4" hidden="1">'01_04 - Ostatní objekty'!$C$129:$K$297</definedName>
    <definedName name="_xlnm.Print_Area" localSheetId="4">'01_04 - Ostatní objekty'!$C$4:$J$76,'01_04 - Ostatní objekty'!$C$82:$J$109,'01_04 - Ostatní objekty'!$C$115:$K$297</definedName>
    <definedName name="_xlnm.Print_Titles" localSheetId="4">'01_04 - Ostatní objekty'!$129:$129</definedName>
    <definedName name="_xlnm._FilterDatabase" localSheetId="5" hidden="1">'02-01 - DOMEK'!$C$141:$K$590</definedName>
    <definedName name="_xlnm.Print_Area" localSheetId="5">'02-01 - DOMEK'!$C$4:$J$76,'02-01 - DOMEK'!$C$82:$J$121,'02-01 - DOMEK'!$C$127:$K$590</definedName>
    <definedName name="_xlnm.Print_Titles" localSheetId="5">'02-01 - DOMEK'!$141:$141</definedName>
    <definedName name="_xlnm._FilterDatabase" localSheetId="6" hidden="1">'02-02 - Seník'!$C$126:$K$210</definedName>
    <definedName name="_xlnm.Print_Area" localSheetId="6">'02-02 - Seník'!$C$4:$J$76,'02-02 - Seník'!$C$82:$J$106,'02-02 - Seník'!$C$112:$K$210</definedName>
    <definedName name="_xlnm.Print_Titles" localSheetId="6">'02-02 - Seník'!$126:$126</definedName>
    <definedName name="_xlnm._FilterDatabase" localSheetId="7" hidden="1">'03 - Otovice_demolice zák...'!$C$122:$K$205</definedName>
    <definedName name="_xlnm.Print_Area" localSheetId="7">'03 - Otovice_demolice zák...'!$C$4:$J$76,'03 - Otovice_demolice zák...'!$C$82:$J$104,'03 - Otovice_demolice zák...'!$C$110:$K$205</definedName>
    <definedName name="_xlnm.Print_Titles" localSheetId="7">'03 - Otovice_demolice zák...'!$122:$122</definedName>
  </definedNames>
  <calcPr/>
</workbook>
</file>

<file path=xl/calcChain.xml><?xml version="1.0" encoding="utf-8"?>
<calcChain xmlns="http://schemas.openxmlformats.org/spreadsheetml/2006/main">
  <c i="8" l="1" r="P191"/>
  <c r="J190"/>
  <c r="J37"/>
  <c r="J36"/>
  <c i="1" r="AY103"/>
  <c i="8" r="J35"/>
  <c i="1" r="AX103"/>
  <c i="8"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J101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67"/>
  <c r="BH167"/>
  <c r="BG167"/>
  <c r="BF167"/>
  <c r="T167"/>
  <c r="T159"/>
  <c r="R167"/>
  <c r="R159"/>
  <c r="P167"/>
  <c r="P159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91"/>
  <c r="J20"/>
  <c r="J18"/>
  <c r="E18"/>
  <c r="F120"/>
  <c r="J17"/>
  <c r="J15"/>
  <c r="E15"/>
  <c r="F119"/>
  <c r="J14"/>
  <c r="J12"/>
  <c r="J89"/>
  <c r="E7"/>
  <c r="E113"/>
  <c i="7" r="J39"/>
  <c r="J38"/>
  <c i="1" r="AY102"/>
  <c i="7" r="J37"/>
  <c i="1" r="AX102"/>
  <c i="7" r="BI205"/>
  <c r="BH205"/>
  <c r="BG205"/>
  <c r="BF205"/>
  <c r="T205"/>
  <c r="R205"/>
  <c r="P205"/>
  <c r="BI199"/>
  <c r="BH199"/>
  <c r="BG199"/>
  <c r="BF199"/>
  <c r="T199"/>
  <c r="R199"/>
  <c r="P199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68"/>
  <c r="BH168"/>
  <c r="BG168"/>
  <c r="BF168"/>
  <c r="T168"/>
  <c r="T158"/>
  <c r="R168"/>
  <c r="R158"/>
  <c r="P168"/>
  <c r="P158"/>
  <c r="BI159"/>
  <c r="BH159"/>
  <c r="BG159"/>
  <c r="BF159"/>
  <c r="T159"/>
  <c r="R159"/>
  <c r="P159"/>
  <c r="BI152"/>
  <c r="BH152"/>
  <c r="BG152"/>
  <c r="BF152"/>
  <c r="T152"/>
  <c r="T151"/>
  <c r="R152"/>
  <c r="R151"/>
  <c r="P152"/>
  <c r="P151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0"/>
  <c r="BH130"/>
  <c r="BG130"/>
  <c r="BF130"/>
  <c r="T130"/>
  <c r="T129"/>
  <c r="R130"/>
  <c r="R129"/>
  <c r="P130"/>
  <c r="P129"/>
  <c r="F121"/>
  <c r="E119"/>
  <c r="F91"/>
  <c r="E89"/>
  <c r="J26"/>
  <c r="E26"/>
  <c r="J94"/>
  <c r="J25"/>
  <c r="J23"/>
  <c r="E23"/>
  <c r="J123"/>
  <c r="J22"/>
  <c r="J20"/>
  <c r="E20"/>
  <c r="F94"/>
  <c r="J19"/>
  <c r="J17"/>
  <c r="E17"/>
  <c r="F123"/>
  <c r="J16"/>
  <c r="J14"/>
  <c r="J121"/>
  <c r="E7"/>
  <c r="E85"/>
  <c i="6" r="J39"/>
  <c r="J38"/>
  <c i="1" r="AY101"/>
  <c i="6" r="J37"/>
  <c i="1" r="AX101"/>
  <c i="6" r="BI589"/>
  <c r="BH589"/>
  <c r="BG589"/>
  <c r="BF589"/>
  <c r="T589"/>
  <c r="R589"/>
  <c r="P589"/>
  <c r="BI586"/>
  <c r="BH586"/>
  <c r="BG586"/>
  <c r="BF586"/>
  <c r="T586"/>
  <c r="R586"/>
  <c r="P586"/>
  <c r="BI581"/>
  <c r="BH581"/>
  <c r="BG581"/>
  <c r="BF581"/>
  <c r="T581"/>
  <c r="R581"/>
  <c r="P581"/>
  <c r="BI579"/>
  <c r="BH579"/>
  <c r="BG579"/>
  <c r="BF579"/>
  <c r="T579"/>
  <c r="R579"/>
  <c r="P579"/>
  <c r="BI575"/>
  <c r="BH575"/>
  <c r="BG575"/>
  <c r="BF575"/>
  <c r="T575"/>
  <c r="R575"/>
  <c r="P575"/>
  <c r="BI565"/>
  <c r="BH565"/>
  <c r="BG565"/>
  <c r="BF565"/>
  <c r="T565"/>
  <c r="T564"/>
  <c r="R565"/>
  <c r="R564"/>
  <c r="P565"/>
  <c r="P564"/>
  <c r="BI556"/>
  <c r="BH556"/>
  <c r="BG556"/>
  <c r="BF556"/>
  <c r="T556"/>
  <c r="T550"/>
  <c r="R556"/>
  <c r="R550"/>
  <c r="P556"/>
  <c r="P550"/>
  <c r="BI551"/>
  <c r="BH551"/>
  <c r="BG551"/>
  <c r="BF551"/>
  <c r="T551"/>
  <c r="R551"/>
  <c r="P551"/>
  <c r="BI544"/>
  <c r="BH544"/>
  <c r="BG544"/>
  <c r="BF544"/>
  <c r="T544"/>
  <c r="T535"/>
  <c r="R544"/>
  <c r="R535"/>
  <c r="P544"/>
  <c r="P535"/>
  <c r="BI536"/>
  <c r="BH536"/>
  <c r="BG536"/>
  <c r="BF536"/>
  <c r="T536"/>
  <c r="R536"/>
  <c r="P536"/>
  <c r="BI529"/>
  <c r="BH529"/>
  <c r="BG529"/>
  <c r="BF529"/>
  <c r="T529"/>
  <c r="R529"/>
  <c r="P529"/>
  <c r="BI523"/>
  <c r="BH523"/>
  <c r="BG523"/>
  <c r="BF523"/>
  <c r="T523"/>
  <c r="R523"/>
  <c r="P523"/>
  <c r="BI517"/>
  <c r="BH517"/>
  <c r="BG517"/>
  <c r="BF517"/>
  <c r="T517"/>
  <c r="R517"/>
  <c r="P517"/>
  <c r="BI512"/>
  <c r="BH512"/>
  <c r="BG512"/>
  <c r="BF512"/>
  <c r="T512"/>
  <c r="R512"/>
  <c r="P512"/>
  <c r="BI509"/>
  <c r="BH509"/>
  <c r="BG509"/>
  <c r="BF509"/>
  <c r="T509"/>
  <c r="R509"/>
  <c r="P509"/>
  <c r="BI503"/>
  <c r="BH503"/>
  <c r="BG503"/>
  <c r="BF503"/>
  <c r="T503"/>
  <c r="R503"/>
  <c r="P503"/>
  <c r="BI497"/>
  <c r="BH497"/>
  <c r="BG497"/>
  <c r="BF497"/>
  <c r="T497"/>
  <c r="R497"/>
  <c r="P497"/>
  <c r="BI490"/>
  <c r="BH490"/>
  <c r="BG490"/>
  <c r="BF490"/>
  <c r="T490"/>
  <c r="R490"/>
  <c r="P490"/>
  <c r="BI484"/>
  <c r="BH484"/>
  <c r="BG484"/>
  <c r="BF484"/>
  <c r="T484"/>
  <c r="R484"/>
  <c r="P484"/>
  <c r="BI479"/>
  <c r="BH479"/>
  <c r="BG479"/>
  <c r="BF479"/>
  <c r="T479"/>
  <c r="R479"/>
  <c r="P479"/>
  <c r="BI474"/>
  <c r="BH474"/>
  <c r="BG474"/>
  <c r="BF474"/>
  <c r="T474"/>
  <c r="R474"/>
  <c r="P474"/>
  <c r="BI467"/>
  <c r="BH467"/>
  <c r="BG467"/>
  <c r="BF467"/>
  <c r="T467"/>
  <c r="R467"/>
  <c r="P467"/>
  <c r="BI452"/>
  <c r="BH452"/>
  <c r="BG452"/>
  <c r="BF452"/>
  <c r="T452"/>
  <c r="R452"/>
  <c r="P452"/>
  <c r="BI446"/>
  <c r="BH446"/>
  <c r="BG446"/>
  <c r="BF446"/>
  <c r="T446"/>
  <c r="R446"/>
  <c r="P446"/>
  <c r="BI443"/>
  <c r="BH443"/>
  <c r="BG443"/>
  <c r="BF443"/>
  <c r="T443"/>
  <c r="R443"/>
  <c r="P443"/>
  <c r="BI438"/>
  <c r="BH438"/>
  <c r="BG438"/>
  <c r="BF438"/>
  <c r="T438"/>
  <c r="R438"/>
  <c r="P438"/>
  <c r="BI432"/>
  <c r="BH432"/>
  <c r="BG432"/>
  <c r="BF432"/>
  <c r="T432"/>
  <c r="T431"/>
  <c r="R432"/>
  <c r="R431"/>
  <c r="P432"/>
  <c r="P431"/>
  <c r="BI426"/>
  <c r="BH426"/>
  <c r="BG426"/>
  <c r="BF426"/>
  <c r="T426"/>
  <c r="R426"/>
  <c r="P426"/>
  <c r="BI421"/>
  <c r="BH421"/>
  <c r="BG421"/>
  <c r="BF421"/>
  <c r="T421"/>
  <c r="R421"/>
  <c r="P421"/>
  <c r="BI417"/>
  <c r="BH417"/>
  <c r="BG417"/>
  <c r="BF417"/>
  <c r="T417"/>
  <c r="T416"/>
  <c r="R417"/>
  <c r="R416"/>
  <c r="P417"/>
  <c r="P416"/>
  <c r="BI411"/>
  <c r="BH411"/>
  <c r="BG411"/>
  <c r="BF411"/>
  <c r="T411"/>
  <c r="R411"/>
  <c r="P411"/>
  <c r="BI408"/>
  <c r="BH408"/>
  <c r="BG408"/>
  <c r="BF408"/>
  <c r="T408"/>
  <c r="R408"/>
  <c r="P408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3"/>
  <c r="BH393"/>
  <c r="BG393"/>
  <c r="BF393"/>
  <c r="T393"/>
  <c r="R393"/>
  <c r="P393"/>
  <c r="BI388"/>
  <c r="BH388"/>
  <c r="BG388"/>
  <c r="BF388"/>
  <c r="T388"/>
  <c r="R388"/>
  <c r="P388"/>
  <c r="BI379"/>
  <c r="BH379"/>
  <c r="BG379"/>
  <c r="BF379"/>
  <c r="T379"/>
  <c r="T378"/>
  <c r="R379"/>
  <c r="R378"/>
  <c r="P379"/>
  <c r="P378"/>
  <c r="BI371"/>
  <c r="BH371"/>
  <c r="BG371"/>
  <c r="BF371"/>
  <c r="T371"/>
  <c r="T370"/>
  <c r="R371"/>
  <c r="R370"/>
  <c r="P371"/>
  <c r="P370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18"/>
  <c r="BH318"/>
  <c r="BG318"/>
  <c r="BF318"/>
  <c r="T318"/>
  <c r="T317"/>
  <c r="R318"/>
  <c r="R317"/>
  <c r="P318"/>
  <c r="P317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0"/>
  <c r="BH270"/>
  <c r="BG270"/>
  <c r="BF270"/>
  <c r="T270"/>
  <c r="R270"/>
  <c r="P270"/>
  <c r="BI264"/>
  <c r="BH264"/>
  <c r="BG264"/>
  <c r="BF264"/>
  <c r="T264"/>
  <c r="R264"/>
  <c r="P264"/>
  <c r="BI258"/>
  <c r="BH258"/>
  <c r="BG258"/>
  <c r="BF258"/>
  <c r="T258"/>
  <c r="R258"/>
  <c r="P258"/>
  <c r="BI252"/>
  <c r="BH252"/>
  <c r="BG252"/>
  <c r="BF252"/>
  <c r="T252"/>
  <c r="R252"/>
  <c r="P252"/>
  <c r="BI247"/>
  <c r="BH247"/>
  <c r="BG247"/>
  <c r="BF247"/>
  <c r="T247"/>
  <c r="R247"/>
  <c r="P247"/>
  <c r="BI240"/>
  <c r="BH240"/>
  <c r="BG240"/>
  <c r="BF240"/>
  <c r="T240"/>
  <c r="R240"/>
  <c r="P240"/>
  <c r="BI232"/>
  <c r="BH232"/>
  <c r="BG232"/>
  <c r="BF232"/>
  <c r="T232"/>
  <c r="R232"/>
  <c r="P232"/>
  <c r="BI225"/>
  <c r="BH225"/>
  <c r="BG225"/>
  <c r="BF225"/>
  <c r="T225"/>
  <c r="T224"/>
  <c r="R225"/>
  <c r="R224"/>
  <c r="P225"/>
  <c r="P224"/>
  <c r="BI218"/>
  <c r="BH218"/>
  <c r="BG218"/>
  <c r="BF218"/>
  <c r="T218"/>
  <c r="R218"/>
  <c r="P218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F136"/>
  <c r="E134"/>
  <c r="F91"/>
  <c r="E89"/>
  <c r="J26"/>
  <c r="E26"/>
  <c r="J139"/>
  <c r="J25"/>
  <c r="J23"/>
  <c r="E23"/>
  <c r="J138"/>
  <c r="J22"/>
  <c r="J20"/>
  <c r="E20"/>
  <c r="F139"/>
  <c r="J19"/>
  <c r="J17"/>
  <c r="E17"/>
  <c r="F138"/>
  <c r="J16"/>
  <c r="J14"/>
  <c r="J91"/>
  <c r="E7"/>
  <c r="E130"/>
  <c i="5" r="J39"/>
  <c r="J38"/>
  <c i="1" r="AY99"/>
  <c i="5" r="J37"/>
  <c i="1" r="AX99"/>
  <c i="5" r="BI293"/>
  <c r="BH293"/>
  <c r="BG293"/>
  <c r="BF293"/>
  <c r="T293"/>
  <c r="T292"/>
  <c r="R293"/>
  <c r="R292"/>
  <c r="P293"/>
  <c r="P292"/>
  <c r="BI286"/>
  <c r="BH286"/>
  <c r="BG286"/>
  <c r="BF286"/>
  <c r="T286"/>
  <c r="T277"/>
  <c r="R286"/>
  <c r="R277"/>
  <c r="P286"/>
  <c r="P277"/>
  <c r="BI278"/>
  <c r="BH278"/>
  <c r="BG278"/>
  <c r="BF278"/>
  <c r="T278"/>
  <c r="R278"/>
  <c r="P278"/>
  <c r="BI269"/>
  <c r="BH269"/>
  <c r="BG269"/>
  <c r="BF269"/>
  <c r="T269"/>
  <c r="T268"/>
  <c r="R269"/>
  <c r="R268"/>
  <c r="P269"/>
  <c r="P268"/>
  <c r="BI262"/>
  <c r="BH262"/>
  <c r="BG262"/>
  <c r="BF262"/>
  <c r="T262"/>
  <c r="T255"/>
  <c r="T254"/>
  <c r="R262"/>
  <c r="R255"/>
  <c r="R254"/>
  <c r="P262"/>
  <c r="P255"/>
  <c r="P254"/>
  <c r="BI256"/>
  <c r="BH256"/>
  <c r="BG256"/>
  <c r="BF256"/>
  <c r="T256"/>
  <c r="R256"/>
  <c r="P256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12"/>
  <c r="BH212"/>
  <c r="BG212"/>
  <c r="BF212"/>
  <c r="T212"/>
  <c r="R212"/>
  <c r="P212"/>
  <c r="BI206"/>
  <c r="BH206"/>
  <c r="BG206"/>
  <c r="BF206"/>
  <c r="T206"/>
  <c r="R206"/>
  <c r="P206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79"/>
  <c r="BH179"/>
  <c r="BG179"/>
  <c r="BF179"/>
  <c r="T179"/>
  <c r="R179"/>
  <c r="P179"/>
  <c r="BI174"/>
  <c r="BH174"/>
  <c r="BG174"/>
  <c r="BF174"/>
  <c r="T174"/>
  <c r="R174"/>
  <c r="P174"/>
  <c r="BI167"/>
  <c r="BH167"/>
  <c r="BG167"/>
  <c r="BF167"/>
  <c r="T167"/>
  <c r="T166"/>
  <c r="R167"/>
  <c r="R166"/>
  <c r="P167"/>
  <c r="P166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F124"/>
  <c r="E122"/>
  <c r="F91"/>
  <c r="E89"/>
  <c r="J26"/>
  <c r="E26"/>
  <c r="J127"/>
  <c r="J25"/>
  <c r="J23"/>
  <c r="E23"/>
  <c r="J93"/>
  <c r="J22"/>
  <c r="J20"/>
  <c r="E20"/>
  <c r="F94"/>
  <c r="J19"/>
  <c r="J17"/>
  <c r="E17"/>
  <c r="F93"/>
  <c r="J16"/>
  <c r="J14"/>
  <c r="J124"/>
  <c r="E7"/>
  <c r="E118"/>
  <c i="4" r="J39"/>
  <c r="J38"/>
  <c i="1" r="AY98"/>
  <c i="4" r="J37"/>
  <c i="1" r="AX98"/>
  <c i="4" r="BI218"/>
  <c r="BH218"/>
  <c r="BG218"/>
  <c r="BF218"/>
  <c r="T218"/>
  <c r="T217"/>
  <c r="R218"/>
  <c r="R217"/>
  <c r="P218"/>
  <c r="P217"/>
  <c r="BI211"/>
  <c r="BH211"/>
  <c r="BG211"/>
  <c r="BF211"/>
  <c r="T211"/>
  <c r="T210"/>
  <c r="R211"/>
  <c r="R210"/>
  <c r="P211"/>
  <c r="P210"/>
  <c r="BI203"/>
  <c r="BH203"/>
  <c r="BG203"/>
  <c r="BF203"/>
  <c r="T203"/>
  <c r="T202"/>
  <c r="T201"/>
  <c r="R203"/>
  <c r="R202"/>
  <c r="R201"/>
  <c r="P203"/>
  <c r="P202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R164"/>
  <c r="P164"/>
  <c r="BI159"/>
  <c r="BH159"/>
  <c r="BG159"/>
  <c r="BF159"/>
  <c r="T159"/>
  <c r="R159"/>
  <c r="P159"/>
  <c r="BI151"/>
  <c r="BH151"/>
  <c r="BG151"/>
  <c r="BF151"/>
  <c r="T151"/>
  <c r="R151"/>
  <c r="P151"/>
  <c r="BI144"/>
  <c r="BH144"/>
  <c r="BG144"/>
  <c r="BF144"/>
  <c r="T144"/>
  <c r="R144"/>
  <c r="P144"/>
  <c r="BI139"/>
  <c r="BH139"/>
  <c r="BG139"/>
  <c r="BF139"/>
  <c r="T139"/>
  <c r="R139"/>
  <c r="P139"/>
  <c r="BI131"/>
  <c r="BH131"/>
  <c r="BG131"/>
  <c r="BF131"/>
  <c r="T131"/>
  <c r="R131"/>
  <c r="P131"/>
  <c r="F122"/>
  <c r="E120"/>
  <c r="F91"/>
  <c r="E89"/>
  <c r="J26"/>
  <c r="E26"/>
  <c r="J125"/>
  <c r="J25"/>
  <c r="J23"/>
  <c r="E23"/>
  <c r="J93"/>
  <c r="J22"/>
  <c r="J20"/>
  <c r="E20"/>
  <c r="F94"/>
  <c r="J19"/>
  <c r="J17"/>
  <c r="E17"/>
  <c r="F93"/>
  <c r="J16"/>
  <c r="J14"/>
  <c r="J122"/>
  <c r="E7"/>
  <c r="E116"/>
  <c i="3" r="J39"/>
  <c r="J38"/>
  <c i="1" r="AY97"/>
  <c i="3" r="J37"/>
  <c i="1" r="AX97"/>
  <c i="3" r="BI285"/>
  <c r="BH285"/>
  <c r="BG285"/>
  <c r="BF285"/>
  <c r="T285"/>
  <c r="T279"/>
  <c r="R285"/>
  <c r="R279"/>
  <c r="P285"/>
  <c r="P279"/>
  <c r="BI280"/>
  <c r="BH280"/>
  <c r="BG280"/>
  <c r="BF280"/>
  <c r="T280"/>
  <c r="R280"/>
  <c r="P280"/>
  <c r="BI273"/>
  <c r="BH273"/>
  <c r="BG273"/>
  <c r="BF273"/>
  <c r="T273"/>
  <c r="R273"/>
  <c r="P273"/>
  <c r="BI267"/>
  <c r="BH267"/>
  <c r="BG267"/>
  <c r="BF267"/>
  <c r="T267"/>
  <c r="R267"/>
  <c r="P267"/>
  <c r="BI261"/>
  <c r="BH261"/>
  <c r="BG261"/>
  <c r="BF261"/>
  <c r="T261"/>
  <c r="R261"/>
  <c r="P261"/>
  <c r="BI255"/>
  <c r="BH255"/>
  <c r="BG255"/>
  <c r="BF255"/>
  <c r="T255"/>
  <c r="R255"/>
  <c r="P255"/>
  <c r="BI248"/>
  <c r="BH248"/>
  <c r="BG248"/>
  <c r="BF248"/>
  <c r="T248"/>
  <c r="T238"/>
  <c r="R248"/>
  <c r="R238"/>
  <c r="P248"/>
  <c r="P238"/>
  <c r="BI239"/>
  <c r="BH239"/>
  <c r="BG239"/>
  <c r="BF239"/>
  <c r="T239"/>
  <c r="R239"/>
  <c r="P239"/>
  <c r="BI232"/>
  <c r="BH232"/>
  <c r="BG232"/>
  <c r="BF232"/>
  <c r="T232"/>
  <c r="T231"/>
  <c r="R232"/>
  <c r="R231"/>
  <c r="P232"/>
  <c r="P231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T193"/>
  <c r="R194"/>
  <c r="R193"/>
  <c r="P194"/>
  <c r="P193"/>
  <c r="BI188"/>
  <c r="BH188"/>
  <c r="BG188"/>
  <c r="BF188"/>
  <c r="T188"/>
  <c r="R188"/>
  <c r="P188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T154"/>
  <c r="R155"/>
  <c r="R154"/>
  <c r="P155"/>
  <c r="P154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F125"/>
  <c r="E123"/>
  <c r="F91"/>
  <c r="E89"/>
  <c r="J26"/>
  <c r="E26"/>
  <c r="J94"/>
  <c r="J25"/>
  <c r="J23"/>
  <c r="E23"/>
  <c r="J127"/>
  <c r="J22"/>
  <c r="J20"/>
  <c r="E20"/>
  <c r="F94"/>
  <c r="J19"/>
  <c r="J17"/>
  <c r="E17"/>
  <c r="F127"/>
  <c r="J16"/>
  <c r="J14"/>
  <c r="J125"/>
  <c r="E7"/>
  <c r="E85"/>
  <c i="2" r="J39"/>
  <c r="J38"/>
  <c i="1" r="AY96"/>
  <c i="2" r="J37"/>
  <c i="1" r="AX96"/>
  <c i="2" r="BI556"/>
  <c r="BH556"/>
  <c r="BG556"/>
  <c r="BF556"/>
  <c r="T556"/>
  <c r="R556"/>
  <c r="P556"/>
  <c r="BI553"/>
  <c r="BH553"/>
  <c r="BG553"/>
  <c r="BF553"/>
  <c r="T553"/>
  <c r="R553"/>
  <c r="P553"/>
  <c r="BI547"/>
  <c r="BH547"/>
  <c r="BG547"/>
  <c r="BF547"/>
  <c r="T547"/>
  <c r="R547"/>
  <c r="P547"/>
  <c r="BI545"/>
  <c r="BH545"/>
  <c r="BG545"/>
  <c r="BF545"/>
  <c r="T545"/>
  <c r="R545"/>
  <c r="P545"/>
  <c r="BI538"/>
  <c r="BH538"/>
  <c r="BG538"/>
  <c r="BF538"/>
  <c r="T538"/>
  <c r="R538"/>
  <c r="P538"/>
  <c r="BI532"/>
  <c r="BH532"/>
  <c r="BG532"/>
  <c r="BF532"/>
  <c r="T532"/>
  <c r="R532"/>
  <c r="P532"/>
  <c r="BI527"/>
  <c r="BH527"/>
  <c r="BG527"/>
  <c r="BF527"/>
  <c r="T527"/>
  <c r="R527"/>
  <c r="P527"/>
  <c r="BI520"/>
  <c r="BH520"/>
  <c r="BG520"/>
  <c r="BF520"/>
  <c r="T520"/>
  <c r="R520"/>
  <c r="P520"/>
  <c r="BI514"/>
  <c r="BH514"/>
  <c r="BG514"/>
  <c r="BF514"/>
  <c r="T514"/>
  <c r="R514"/>
  <c r="P514"/>
  <c r="BI509"/>
  <c r="BH509"/>
  <c r="BG509"/>
  <c r="BF509"/>
  <c r="T509"/>
  <c r="R509"/>
  <c r="P509"/>
  <c r="BI503"/>
  <c r="BH503"/>
  <c r="BG503"/>
  <c r="BF503"/>
  <c r="T503"/>
  <c r="R503"/>
  <c r="P503"/>
  <c r="BI497"/>
  <c r="BH497"/>
  <c r="BG497"/>
  <c r="BF497"/>
  <c r="T497"/>
  <c r="R497"/>
  <c r="P497"/>
  <c r="BI491"/>
  <c r="BH491"/>
  <c r="BG491"/>
  <c r="BF491"/>
  <c r="T491"/>
  <c r="R491"/>
  <c r="P491"/>
  <c r="BI485"/>
  <c r="BH485"/>
  <c r="BG485"/>
  <c r="BF485"/>
  <c r="T485"/>
  <c r="R485"/>
  <c r="P485"/>
  <c r="BI479"/>
  <c r="BH479"/>
  <c r="BG479"/>
  <c r="BF479"/>
  <c r="T479"/>
  <c r="R479"/>
  <c r="P479"/>
  <c r="BI473"/>
  <c r="BH473"/>
  <c r="BG473"/>
  <c r="BF473"/>
  <c r="T473"/>
  <c r="R473"/>
  <c r="P473"/>
  <c r="BI466"/>
  <c r="BH466"/>
  <c r="BG466"/>
  <c r="BF466"/>
  <c r="T466"/>
  <c r="T465"/>
  <c r="R466"/>
  <c r="R465"/>
  <c r="P466"/>
  <c r="P465"/>
  <c r="BI459"/>
  <c r="BH459"/>
  <c r="BG459"/>
  <c r="BF459"/>
  <c r="T459"/>
  <c r="T458"/>
  <c r="R459"/>
  <c r="R458"/>
  <c r="P459"/>
  <c r="P458"/>
  <c r="BI451"/>
  <c r="BH451"/>
  <c r="BG451"/>
  <c r="BF451"/>
  <c r="T451"/>
  <c r="R451"/>
  <c r="P451"/>
  <c r="BI444"/>
  <c r="BH444"/>
  <c r="BG444"/>
  <c r="BF444"/>
  <c r="T444"/>
  <c r="R444"/>
  <c r="P444"/>
  <c r="BI440"/>
  <c r="BH440"/>
  <c r="BG440"/>
  <c r="BF440"/>
  <c r="T440"/>
  <c r="R440"/>
  <c r="P440"/>
  <c r="BI433"/>
  <c r="BH433"/>
  <c r="BG433"/>
  <c r="BF433"/>
  <c r="T433"/>
  <c r="R433"/>
  <c r="P433"/>
  <c r="BI427"/>
  <c r="BH427"/>
  <c r="BG427"/>
  <c r="BF427"/>
  <c r="T427"/>
  <c r="R427"/>
  <c r="P427"/>
  <c r="BI421"/>
  <c r="BH421"/>
  <c r="BG421"/>
  <c r="BF421"/>
  <c r="T421"/>
  <c r="R421"/>
  <c r="P421"/>
  <c r="BI415"/>
  <c r="BH415"/>
  <c r="BG415"/>
  <c r="BF415"/>
  <c r="T415"/>
  <c r="R415"/>
  <c r="P415"/>
  <c r="BI409"/>
  <c r="BH409"/>
  <c r="BG409"/>
  <c r="BF409"/>
  <c r="T409"/>
  <c r="R409"/>
  <c r="P409"/>
  <c r="BI404"/>
  <c r="BH404"/>
  <c r="BG404"/>
  <c r="BF404"/>
  <c r="T404"/>
  <c r="R404"/>
  <c r="P404"/>
  <c r="BI398"/>
  <c r="BH398"/>
  <c r="BG398"/>
  <c r="BF398"/>
  <c r="T398"/>
  <c r="R398"/>
  <c r="P398"/>
  <c r="BI389"/>
  <c r="BH389"/>
  <c r="BG389"/>
  <c r="BF389"/>
  <c r="T389"/>
  <c r="R389"/>
  <c r="P389"/>
  <c r="BI381"/>
  <c r="BH381"/>
  <c r="BG381"/>
  <c r="BF381"/>
  <c r="T381"/>
  <c r="R381"/>
  <c r="P381"/>
  <c r="BI372"/>
  <c r="BH372"/>
  <c r="BG372"/>
  <c r="BF372"/>
  <c r="T372"/>
  <c r="R372"/>
  <c r="P372"/>
  <c r="BI362"/>
  <c r="BH362"/>
  <c r="BG362"/>
  <c r="BF362"/>
  <c r="T362"/>
  <c r="R362"/>
  <c r="P362"/>
  <c r="BI356"/>
  <c r="BH356"/>
  <c r="BG356"/>
  <c r="BF356"/>
  <c r="T356"/>
  <c r="R356"/>
  <c r="P356"/>
  <c r="BI349"/>
  <c r="BH349"/>
  <c r="BG349"/>
  <c r="BF349"/>
  <c r="T349"/>
  <c r="R349"/>
  <c r="P349"/>
  <c r="BI334"/>
  <c r="BH334"/>
  <c r="BG334"/>
  <c r="BF334"/>
  <c r="T334"/>
  <c r="R334"/>
  <c r="P334"/>
  <c r="BI326"/>
  <c r="BH326"/>
  <c r="BG326"/>
  <c r="BF326"/>
  <c r="T326"/>
  <c r="T325"/>
  <c r="R326"/>
  <c r="R325"/>
  <c r="P326"/>
  <c r="P325"/>
  <c r="BI318"/>
  <c r="BH318"/>
  <c r="BG318"/>
  <c r="BF318"/>
  <c r="T318"/>
  <c r="R318"/>
  <c r="P318"/>
  <c r="BI310"/>
  <c r="BH310"/>
  <c r="BG310"/>
  <c r="BF310"/>
  <c r="T310"/>
  <c r="R310"/>
  <c r="P310"/>
  <c r="BI304"/>
  <c r="BH304"/>
  <c r="BG304"/>
  <c r="BF304"/>
  <c r="T304"/>
  <c r="R304"/>
  <c r="P304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4"/>
  <c r="BH284"/>
  <c r="BG284"/>
  <c r="BF284"/>
  <c r="T284"/>
  <c r="R284"/>
  <c r="P284"/>
  <c r="BI281"/>
  <c r="BH281"/>
  <c r="BG281"/>
  <c r="BF281"/>
  <c r="T281"/>
  <c r="R281"/>
  <c r="P281"/>
  <c r="BI273"/>
  <c r="BH273"/>
  <c r="BG273"/>
  <c r="BF273"/>
  <c r="T273"/>
  <c r="R273"/>
  <c r="P273"/>
  <c r="BI270"/>
  <c r="BH270"/>
  <c r="BG270"/>
  <c r="BF270"/>
  <c r="T270"/>
  <c r="R270"/>
  <c r="P270"/>
  <c r="BI262"/>
  <c r="BH262"/>
  <c r="BG262"/>
  <c r="BF262"/>
  <c r="T262"/>
  <c r="T255"/>
  <c r="R262"/>
  <c r="R255"/>
  <c r="P262"/>
  <c r="P255"/>
  <c r="BI256"/>
  <c r="BH256"/>
  <c r="BG256"/>
  <c r="BF256"/>
  <c r="T256"/>
  <c r="R256"/>
  <c r="P256"/>
  <c r="BI248"/>
  <c r="BH248"/>
  <c r="BG248"/>
  <c r="BF248"/>
  <c r="T248"/>
  <c r="R248"/>
  <c r="P248"/>
  <c r="BI242"/>
  <c r="BH242"/>
  <c r="BG242"/>
  <c r="BF242"/>
  <c r="T242"/>
  <c r="R242"/>
  <c r="P242"/>
  <c r="BI235"/>
  <c r="BH235"/>
  <c r="BG235"/>
  <c r="BF235"/>
  <c r="T235"/>
  <c r="R235"/>
  <c r="P235"/>
  <c r="BI230"/>
  <c r="BH230"/>
  <c r="BG230"/>
  <c r="BF230"/>
  <c r="T230"/>
  <c r="R230"/>
  <c r="P230"/>
  <c r="BI216"/>
  <c r="BH216"/>
  <c r="BG216"/>
  <c r="BF216"/>
  <c r="T216"/>
  <c r="R216"/>
  <c r="P216"/>
  <c r="BI210"/>
  <c r="BH210"/>
  <c r="BG210"/>
  <c r="BF210"/>
  <c r="T210"/>
  <c r="R210"/>
  <c r="P210"/>
  <c r="BI199"/>
  <c r="BH199"/>
  <c r="BG199"/>
  <c r="BF199"/>
  <c r="T199"/>
  <c r="R199"/>
  <c r="P199"/>
  <c r="BI193"/>
  <c r="BH193"/>
  <c r="BG193"/>
  <c r="BF193"/>
  <c r="T193"/>
  <c r="R193"/>
  <c r="P193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F131"/>
  <c r="E129"/>
  <c r="F91"/>
  <c r="E89"/>
  <c r="J26"/>
  <c r="E26"/>
  <c r="J134"/>
  <c r="J25"/>
  <c r="J23"/>
  <c r="E23"/>
  <c r="J133"/>
  <c r="J22"/>
  <c r="J20"/>
  <c r="E20"/>
  <c r="F94"/>
  <c r="J19"/>
  <c r="J17"/>
  <c r="E17"/>
  <c r="F93"/>
  <c r="J16"/>
  <c r="J14"/>
  <c r="J91"/>
  <c r="E7"/>
  <c r="E85"/>
  <c i="1" r="L90"/>
  <c r="AM90"/>
  <c r="AM89"/>
  <c r="L89"/>
  <c r="AM87"/>
  <c r="L87"/>
  <c r="L85"/>
  <c r="L84"/>
  <c i="2" r="J514"/>
  <c r="BK459"/>
  <c r="J273"/>
  <c r="J326"/>
  <c r="J440"/>
  <c r="BK273"/>
  <c i="3" r="J167"/>
  <c r="J267"/>
  <c r="J155"/>
  <c i="4" r="BK191"/>
  <c r="J144"/>
  <c r="J151"/>
  <c r="J139"/>
  <c i="5" r="BK256"/>
  <c r="BK167"/>
  <c r="J174"/>
  <c r="J133"/>
  <c r="BK162"/>
  <c r="J262"/>
  <c i="6" r="BK523"/>
  <c r="BK258"/>
  <c r="BK197"/>
  <c r="J523"/>
  <c r="BK354"/>
  <c r="J379"/>
  <c r="J270"/>
  <c r="BK359"/>
  <c i="8" r="BK150"/>
  <c i="2" r="J553"/>
  <c r="BK310"/>
  <c r="J547"/>
  <c r="BK491"/>
  <c r="J284"/>
  <c r="J398"/>
  <c r="J466"/>
  <c r="J304"/>
  <c r="J155"/>
  <c r="BK281"/>
  <c r="BK150"/>
  <c r="BK509"/>
  <c r="BK318"/>
  <c r="J199"/>
  <c r="BK362"/>
  <c r="J150"/>
  <c i="3" r="J211"/>
  <c r="BK206"/>
  <c r="BK150"/>
  <c r="J188"/>
  <c r="J182"/>
  <c r="BK177"/>
  <c r="J177"/>
  <c i="4" r="BK203"/>
  <c r="BK151"/>
  <c r="BK177"/>
  <c r="BK174"/>
  <c i="5" r="BK278"/>
  <c r="J229"/>
  <c r="BK226"/>
  <c r="J195"/>
  <c r="BK293"/>
  <c r="J212"/>
  <c i="6" r="J393"/>
  <c r="J529"/>
  <c r="J206"/>
  <c r="J328"/>
  <c r="J503"/>
  <c r="J349"/>
  <c r="BK517"/>
  <c r="J247"/>
  <c r="BK408"/>
  <c r="BK218"/>
  <c r="BK400"/>
  <c r="BK432"/>
  <c r="J408"/>
  <c r="BK446"/>
  <c r="BK318"/>
  <c i="7" r="BK175"/>
  <c r="BK152"/>
  <c i="8" r="BK174"/>
  <c r="BK130"/>
  <c i="2" r="J318"/>
  <c r="BK451"/>
  <c r="J298"/>
  <c r="J178"/>
  <c r="J349"/>
  <c r="BK248"/>
  <c r="J145"/>
  <c r="BK514"/>
  <c r="BK409"/>
  <c r="BK372"/>
  <c r="BK178"/>
  <c r="BK556"/>
  <c r="J281"/>
  <c r="F38"/>
  <c i="6" r="BK225"/>
  <c r="BK484"/>
  <c r="J432"/>
  <c r="J589"/>
  <c r="J452"/>
  <c r="BK325"/>
  <c r="BK503"/>
  <c r="BK145"/>
  <c r="BK282"/>
  <c r="BK536"/>
  <c r="BK247"/>
  <c r="J544"/>
  <c r="BK452"/>
  <c r="BK438"/>
  <c r="J325"/>
  <c r="J438"/>
  <c i="7" r="J205"/>
  <c r="BK140"/>
  <c r="J168"/>
  <c i="8" r="J146"/>
  <c r="J155"/>
  <c r="BK186"/>
  <c r="J138"/>
  <c i="2" r="BK497"/>
  <c r="J362"/>
  <c r="J160"/>
  <c r="J459"/>
  <c r="J294"/>
  <c r="J389"/>
  <c r="BK155"/>
  <c r="BK520"/>
  <c r="BK389"/>
  <c r="BK284"/>
  <c r="J140"/>
  <c r="J310"/>
  <c r="J210"/>
  <c i="3" r="BK161"/>
  <c r="J239"/>
  <c r="J203"/>
  <c r="J194"/>
  <c r="J139"/>
  <c r="BK134"/>
  <c r="J280"/>
  <c r="J225"/>
  <c r="BK194"/>
  <c i="4" r="BK171"/>
  <c r="J171"/>
  <c r="J164"/>
  <c i="5" r="BK262"/>
  <c r="J145"/>
  <c r="BK145"/>
  <c r="BK174"/>
  <c r="BK248"/>
  <c i="6" r="J446"/>
  <c r="BK206"/>
  <c r="BK371"/>
  <c r="BK149"/>
  <c r="J359"/>
  <c r="J497"/>
  <c r="BK581"/>
  <c r="BK302"/>
  <c r="J354"/>
  <c r="BK490"/>
  <c r="BK232"/>
  <c r="BK159"/>
  <c r="J411"/>
  <c r="BK467"/>
  <c r="J159"/>
  <c r="BK154"/>
  <c i="7" r="J145"/>
  <c r="J175"/>
  <c i="8" r="J177"/>
  <c r="BK199"/>
  <c r="BK203"/>
  <c i="2" r="BK398"/>
  <c r="BK193"/>
  <c r="J503"/>
  <c r="J451"/>
  <c r="BK235"/>
  <c r="BK262"/>
  <c r="J433"/>
  <c r="BK289"/>
  <c r="J532"/>
  <c r="BK174"/>
  <c r="BK503"/>
  <c r="J334"/>
  <c r="J216"/>
  <c r="J538"/>
  <c r="BK183"/>
  <c i="3" r="J134"/>
  <c r="J161"/>
  <c r="BK248"/>
  <c r="J285"/>
  <c r="J215"/>
  <c r="BK267"/>
  <c r="J232"/>
  <c r="BK144"/>
  <c i="4" r="J159"/>
  <c r="J174"/>
  <c r="J177"/>
  <c r="BK131"/>
  <c i="5" r="J232"/>
  <c r="J242"/>
  <c r="BK179"/>
  <c r="BK151"/>
  <c r="J179"/>
  <c r="J256"/>
  <c i="6" r="J421"/>
  <c r="J201"/>
  <c r="J282"/>
  <c r="J302"/>
  <c r="BK240"/>
  <c r="J331"/>
  <c r="J295"/>
  <c r="BK364"/>
  <c r="J565"/>
  <c r="J240"/>
  <c r="BK544"/>
  <c r="J426"/>
  <c r="J164"/>
  <c i="7" r="BK187"/>
  <c r="BK205"/>
  <c r="BK130"/>
  <c i="8" r="BK146"/>
  <c r="BK182"/>
  <c r="BK142"/>
  <c i="2" r="BK326"/>
  <c r="J556"/>
  <c r="BK479"/>
  <c r="BK140"/>
  <c r="J491"/>
  <c r="BK334"/>
  <c r="BK356"/>
  <c i="1" r="AS95"/>
  <c i="2" r="J242"/>
  <c r="F36"/>
  <c i="6" r="J509"/>
  <c i="7" r="J130"/>
  <c i="8" r="J186"/>
  <c r="J192"/>
  <c r="BK135"/>
  <c i="2" r="J262"/>
  <c r="BK545"/>
  <c r="BK444"/>
  <c r="J193"/>
  <c r="BK230"/>
  <c r="J444"/>
  <c i="3" r="BK167"/>
  <c r="BK182"/>
  <c r="BK200"/>
  <c r="BK139"/>
  <c i="4" r="BK218"/>
  <c r="J211"/>
  <c r="BK144"/>
  <c i="5" r="BK133"/>
  <c r="BK156"/>
  <c r="BK212"/>
  <c r="BK237"/>
  <c r="BK200"/>
  <c r="BK195"/>
  <c i="6" r="J218"/>
  <c r="BK295"/>
  <c r="BK328"/>
  <c r="BK331"/>
  <c r="J551"/>
  <c r="J341"/>
  <c i="7" r="BK145"/>
  <c i="8" r="J196"/>
  <c r="J167"/>
  <c i="2" r="BK427"/>
  <c r="J235"/>
  <c r="J545"/>
  <c r="BK466"/>
  <c r="J356"/>
  <c r="J527"/>
  <c r="J479"/>
  <c r="J421"/>
  <c r="J183"/>
  <c r="F37"/>
  <c i="6" r="J232"/>
  <c r="J490"/>
  <c r="J336"/>
  <c r="BK421"/>
  <c r="BK509"/>
  <c r="J474"/>
  <c r="BK586"/>
  <c r="BK417"/>
  <c r="BK589"/>
  <c r="BK497"/>
  <c r="J586"/>
  <c r="J279"/>
  <c r="J512"/>
  <c r="BK276"/>
  <c r="BK312"/>
  <c r="BK551"/>
  <c r="J184"/>
  <c r="BK177"/>
  <c r="J177"/>
  <c i="7" r="J193"/>
  <c r="BK137"/>
  <c r="J137"/>
  <c i="8" r="BK126"/>
  <c r="J203"/>
  <c r="BK177"/>
  <c r="J130"/>
  <c i="2" r="BK527"/>
  <c r="BK199"/>
  <c r="J497"/>
  <c r="J415"/>
  <c r="J170"/>
  <c r="BK485"/>
  <c r="BK404"/>
  <c r="BK160"/>
  <c r="J270"/>
  <c r="J36"/>
  <c i="6" r="J400"/>
  <c i="7" r="J159"/>
  <c i="8" r="J150"/>
  <c r="BK196"/>
  <c r="J135"/>
  <c i="2" r="BK532"/>
  <c r="J381"/>
  <c r="BK170"/>
  <c r="J520"/>
  <c r="J165"/>
  <c r="J409"/>
  <c r="BK270"/>
  <c r="BK547"/>
  <c i="3" r="J255"/>
  <c r="J144"/>
  <c r="J150"/>
  <c r="J273"/>
  <c r="BK280"/>
  <c r="J200"/>
  <c r="J261"/>
  <c r="BK203"/>
  <c r="BK239"/>
  <c i="4" r="BK211"/>
  <c r="J203"/>
  <c r="J218"/>
  <c r="BK182"/>
  <c r="BK164"/>
  <c i="5" r="BK242"/>
  <c r="J278"/>
  <c r="J200"/>
  <c r="BK206"/>
  <c r="BK189"/>
  <c r="J293"/>
  <c r="BK286"/>
  <c r="J151"/>
  <c i="6" r="J536"/>
  <c r="BK388"/>
  <c r="J154"/>
  <c r="BK556"/>
  <c r="BK479"/>
  <c r="BK575"/>
  <c r="BK349"/>
  <c r="J149"/>
  <c r="J397"/>
  <c r="BK201"/>
  <c r="BK579"/>
  <c r="BK307"/>
  <c r="J289"/>
  <c r="BK443"/>
  <c i="7" r="J199"/>
  <c r="J152"/>
  <c r="J187"/>
  <c i="8" r="BK192"/>
  <c i="2" r="BK421"/>
  <c r="BK298"/>
  <c r="J509"/>
  <c r="BK349"/>
  <c r="BK538"/>
  <c r="J473"/>
  <c i="3" r="BK232"/>
  <c r="BK215"/>
  <c r="BK225"/>
  <c r="BK273"/>
  <c r="BK155"/>
  <c r="J172"/>
  <c r="BK255"/>
  <c i="4" r="BK196"/>
  <c r="J196"/>
  <c r="BK159"/>
  <c r="J186"/>
  <c r="J131"/>
  <c i="5" r="BK269"/>
  <c r="J226"/>
  <c r="J167"/>
  <c r="J156"/>
  <c r="J162"/>
  <c r="J189"/>
  <c r="J139"/>
  <c r="J269"/>
  <c r="BK139"/>
  <c i="6" r="BK264"/>
  <c r="BK279"/>
  <c r="BK164"/>
  <c r="BK341"/>
  <c r="BK426"/>
  <c r="BK529"/>
  <c r="J479"/>
  <c r="BK512"/>
  <c r="J467"/>
  <c r="BK336"/>
  <c r="J307"/>
  <c r="J581"/>
  <c r="BK285"/>
  <c r="J145"/>
  <c r="BK270"/>
  <c r="BK184"/>
  <c r="J579"/>
  <c r="BK474"/>
  <c r="BK169"/>
  <c r="BK393"/>
  <c i="7" r="BK181"/>
  <c r="BK193"/>
  <c r="J140"/>
  <c i="8" r="J142"/>
  <c r="BK138"/>
  <c r="J160"/>
  <c i="2" r="BK433"/>
  <c r="BK210"/>
  <c r="J485"/>
  <c r="J372"/>
  <c r="J230"/>
  <c r="J256"/>
  <c r="J427"/>
  <c r="BK256"/>
  <c r="BK304"/>
  <c r="F39"/>
  <c i="6" r="J197"/>
  <c r="J364"/>
  <c r="J388"/>
  <c r="BK189"/>
  <c r="BK252"/>
  <c r="J484"/>
  <c r="J225"/>
  <c r="BK411"/>
  <c r="J252"/>
  <c r="BK403"/>
  <c r="J556"/>
  <c r="J276"/>
  <c r="J312"/>
  <c r="BK379"/>
  <c r="J169"/>
  <c i="7" r="BK159"/>
  <c r="J181"/>
  <c i="8" r="BK160"/>
  <c r="J199"/>
  <c r="BK155"/>
  <c r="J126"/>
  <c i="2" r="BK440"/>
  <c r="BK294"/>
  <c i="1" r="AS100"/>
  <c i="2" r="J248"/>
  <c r="J174"/>
  <c r="BK415"/>
  <c r="BK165"/>
  <c r="BK381"/>
  <c r="BK216"/>
  <c r="BK553"/>
  <c r="J404"/>
  <c r="J289"/>
  <c r="BK145"/>
  <c r="BK473"/>
  <c r="BK242"/>
  <c i="3" r="BK261"/>
  <c r="J248"/>
  <c r="BK211"/>
  <c r="J220"/>
  <c r="BK172"/>
  <c r="BK285"/>
  <c r="J206"/>
  <c r="BK220"/>
  <c r="BK188"/>
  <c i="4" r="J182"/>
  <c r="BK186"/>
  <c r="J191"/>
  <c r="BK139"/>
  <c i="5" r="BK229"/>
  <c r="J248"/>
  <c r="BK232"/>
  <c r="J286"/>
  <c r="J206"/>
  <c r="J237"/>
  <c i="6" r="J417"/>
  <c r="J371"/>
  <c r="J212"/>
  <c r="J318"/>
  <c r="J403"/>
  <c r="BK565"/>
  <c r="J443"/>
  <c r="J517"/>
  <c r="BK289"/>
  <c r="J575"/>
  <c r="J264"/>
  <c r="BK212"/>
  <c r="J258"/>
  <c r="J189"/>
  <c r="J285"/>
  <c r="BK397"/>
  <c i="7" r="BK168"/>
  <c r="BK199"/>
  <c i="8" r="BK167"/>
  <c r="J182"/>
  <c r="J174"/>
  <c i="2" l="1" r="R198"/>
  <c r="T439"/>
  <c r="R552"/>
  <c i="3" r="T133"/>
  <c r="T254"/>
  <c r="T230"/>
  <c i="4" r="T130"/>
  <c i="5" r="BK132"/>
  <c r="T225"/>
  <c i="6" r="P231"/>
  <c r="T387"/>
  <c r="P451"/>
  <c r="BK585"/>
  <c r="J585"/>
  <c r="J120"/>
  <c r="R324"/>
  <c r="T420"/>
  <c r="T489"/>
  <c i="7" r="T136"/>
  <c r="T128"/>
  <c r="R174"/>
  <c r="R150"/>
  <c i="2" r="P139"/>
  <c r="T333"/>
  <c r="BK552"/>
  <c r="J552"/>
  <c r="J115"/>
  <c i="3" r="R133"/>
  <c i="4" r="R143"/>
  <c i="5" r="P132"/>
  <c i="6" r="BK324"/>
  <c r="J324"/>
  <c r="J105"/>
  <c r="R420"/>
  <c r="R489"/>
  <c i="2" r="BK269"/>
  <c r="J269"/>
  <c r="J103"/>
  <c r="R472"/>
  <c r="R544"/>
  <c i="3" r="BK133"/>
  <c r="BK254"/>
  <c r="J254"/>
  <c r="J108"/>
  <c i="4" r="BK170"/>
  <c r="J170"/>
  <c r="J102"/>
  <c i="5" r="R132"/>
  <c i="6" r="T231"/>
  <c i="2" r="BK198"/>
  <c r="J198"/>
  <c r="J101"/>
  <c r="P333"/>
  <c r="BK472"/>
  <c r="J472"/>
  <c r="J112"/>
  <c r="P552"/>
  <c i="3" r="T160"/>
  <c i="4" r="BK143"/>
  <c i="5" r="T132"/>
  <c i="6" r="R231"/>
  <c r="R387"/>
  <c r="T451"/>
  <c r="R585"/>
  <c i="2" r="BK139"/>
  <c r="BK397"/>
  <c r="J397"/>
  <c r="J107"/>
  <c r="BK526"/>
  <c r="J526"/>
  <c r="J113"/>
  <c i="4" r="R130"/>
  <c i="5" r="BK225"/>
  <c r="J225"/>
  <c r="J103"/>
  <c i="6" r="R144"/>
  <c r="R143"/>
  <c r="BK420"/>
  <c r="J420"/>
  <c r="J111"/>
  <c r="P489"/>
  <c r="BK574"/>
  <c r="J574"/>
  <c r="J119"/>
  <c i="2" r="R269"/>
  <c r="P472"/>
  <c r="T552"/>
  <c i="3" r="T199"/>
  <c r="R254"/>
  <c r="R230"/>
  <c i="4" r="P143"/>
  <c i="6" r="BK231"/>
  <c r="J231"/>
  <c r="J103"/>
  <c r="P387"/>
  <c r="P437"/>
  <c i="7" r="R136"/>
  <c r="R128"/>
  <c r="R127"/>
  <c r="BK174"/>
  <c r="J174"/>
  <c r="J105"/>
  <c i="2" r="R139"/>
  <c r="R138"/>
  <c r="R397"/>
  <c r="P544"/>
  <c i="3" r="R199"/>
  <c i="4" r="T170"/>
  <c i="5" r="R225"/>
  <c i="6" r="BK211"/>
  <c r="J211"/>
  <c r="J101"/>
  <c r="BK387"/>
  <c r="J387"/>
  <c r="J109"/>
  <c r="BK451"/>
  <c r="J451"/>
  <c r="J114"/>
  <c i="2" r="T198"/>
  <c r="P397"/>
  <c r="R526"/>
  <c i="3" r="BK199"/>
  <c r="J199"/>
  <c r="J104"/>
  <c i="4" r="BK130"/>
  <c r="J130"/>
  <c r="J100"/>
  <c i="5" r="P225"/>
  <c i="6" r="P144"/>
  <c r="R211"/>
  <c i="2" r="BK333"/>
  <c r="J333"/>
  <c r="J106"/>
  <c r="R439"/>
  <c r="BK544"/>
  <c r="J544"/>
  <c r="J114"/>
  <c i="3" r="R160"/>
  <c i="4" r="T143"/>
  <c r="T129"/>
  <c r="T128"/>
  <c i="5" r="T173"/>
  <c i="8" r="BK125"/>
  <c r="R125"/>
  <c r="R191"/>
  <c i="2" r="T269"/>
  <c r="BK439"/>
  <c r="J439"/>
  <c r="J108"/>
  <c r="T526"/>
  <c i="3" r="P160"/>
  <c i="4" r="P130"/>
  <c i="5" r="R173"/>
  <c i="6" r="T324"/>
  <c r="R437"/>
  <c r="T585"/>
  <c i="7" r="BK136"/>
  <c r="J136"/>
  <c r="J101"/>
  <c i="8" r="T125"/>
  <c r="BK173"/>
  <c r="J173"/>
  <c r="J100"/>
  <c i="2" r="T139"/>
  <c r="R333"/>
  <c r="R324"/>
  <c r="P439"/>
  <c r="T544"/>
  <c i="3" r="P199"/>
  <c r="P254"/>
  <c r="P230"/>
  <c i="6" r="T144"/>
  <c r="T143"/>
  <c r="P420"/>
  <c r="BK489"/>
  <c r="J489"/>
  <c r="J115"/>
  <c r="P574"/>
  <c i="8" r="P173"/>
  <c r="T191"/>
  <c i="2" r="P269"/>
  <c r="T472"/>
  <c r="T471"/>
  <c i="3" r="P133"/>
  <c r="P132"/>
  <c i="4" r="R170"/>
  <c i="5" r="BK173"/>
  <c r="J173"/>
  <c r="J102"/>
  <c i="6" r="T211"/>
  <c r="BK437"/>
  <c r="J437"/>
  <c r="J113"/>
  <c r="T574"/>
  <c i="7" r="P174"/>
  <c r="P150"/>
  <c i="8" r="P125"/>
  <c r="P124"/>
  <c r="P123"/>
  <c i="1" r="AU103"/>
  <c i="8" r="BK191"/>
  <c r="J191"/>
  <c r="J102"/>
  <c i="2" r="P198"/>
  <c r="T397"/>
  <c r="P526"/>
  <c i="3" r="BK160"/>
  <c r="J160"/>
  <c r="J102"/>
  <c i="4" r="P170"/>
  <c i="5" r="P173"/>
  <c i="6" r="P324"/>
  <c r="T437"/>
  <c r="R574"/>
  <c i="7" r="P136"/>
  <c r="P128"/>
  <c r="P127"/>
  <c i="1" r="AU102"/>
  <c i="7" r="T174"/>
  <c r="T150"/>
  <c i="8" r="R173"/>
  <c i="6" r="BK144"/>
  <c r="P211"/>
  <c r="R451"/>
  <c r="P585"/>
  <c i="8" r="T173"/>
  <c i="3" r="BK193"/>
  <c r="J193"/>
  <c r="J103"/>
  <c i="2" r="BK458"/>
  <c r="J458"/>
  <c r="J109"/>
  <c r="BK465"/>
  <c r="J465"/>
  <c r="J110"/>
  <c i="3" r="BK279"/>
  <c r="J279"/>
  <c r="J109"/>
  <c i="6" r="BK378"/>
  <c r="J378"/>
  <c r="J108"/>
  <c i="2" r="BK325"/>
  <c r="J325"/>
  <c r="J105"/>
  <c i="3" r="BK154"/>
  <c r="J154"/>
  <c r="J101"/>
  <c r="BK238"/>
  <c r="J238"/>
  <c r="J107"/>
  <c i="5" r="BK268"/>
  <c r="J268"/>
  <c r="J106"/>
  <c i="6" r="BK224"/>
  <c r="J224"/>
  <c r="J102"/>
  <c i="4" r="BK210"/>
  <c r="J210"/>
  <c r="J105"/>
  <c i="5" r="BK166"/>
  <c r="J166"/>
  <c r="J101"/>
  <c r="BK255"/>
  <c r="J255"/>
  <c r="J105"/>
  <c r="BK292"/>
  <c r="J292"/>
  <c r="J108"/>
  <c i="6" r="BK535"/>
  <c r="J535"/>
  <c r="J116"/>
  <c i="2" r="BK255"/>
  <c r="J255"/>
  <c r="J102"/>
  <c i="4" r="BK217"/>
  <c r="J217"/>
  <c r="J106"/>
  <c r="BK202"/>
  <c r="BK201"/>
  <c r="J201"/>
  <c r="J103"/>
  <c i="6" r="BK564"/>
  <c r="J564"/>
  <c r="J118"/>
  <c i="7" r="BK151"/>
  <c r="J151"/>
  <c r="J103"/>
  <c i="8" r="BK202"/>
  <c r="J202"/>
  <c r="J103"/>
  <c i="6" r="BK317"/>
  <c r="J317"/>
  <c r="J104"/>
  <c r="BK431"/>
  <c r="J431"/>
  <c r="J112"/>
  <c i="7" r="BK129"/>
  <c r="J129"/>
  <c r="J100"/>
  <c r="BK158"/>
  <c r="J158"/>
  <c r="J104"/>
  <c i="3" r="BK231"/>
  <c r="J231"/>
  <c r="J106"/>
  <c i="5" r="BK277"/>
  <c r="J277"/>
  <c r="J107"/>
  <c i="8" r="BK159"/>
  <c r="J159"/>
  <c r="J99"/>
  <c i="6" r="BK370"/>
  <c r="J370"/>
  <c r="J107"/>
  <c r="BK416"/>
  <c r="J416"/>
  <c r="J110"/>
  <c r="BK550"/>
  <c r="J550"/>
  <c r="J117"/>
  <c i="8" r="E85"/>
  <c r="BE135"/>
  <c r="J120"/>
  <c r="F91"/>
  <c r="J117"/>
  <c r="F92"/>
  <c i="7" r="BK150"/>
  <c r="J150"/>
  <c r="J102"/>
  <c i="8" r="J119"/>
  <c r="BE146"/>
  <c r="BE126"/>
  <c r="BE138"/>
  <c r="BE192"/>
  <c r="BE155"/>
  <c r="BE160"/>
  <c r="BE167"/>
  <c r="BE174"/>
  <c r="BE186"/>
  <c r="BE199"/>
  <c r="BE142"/>
  <c r="BE150"/>
  <c r="BE177"/>
  <c r="BE203"/>
  <c r="BE130"/>
  <c r="BE182"/>
  <c r="BE196"/>
  <c i="7" r="F124"/>
  <c i="6" r="J144"/>
  <c r="J100"/>
  <c i="7" r="J91"/>
  <c r="J124"/>
  <c r="E115"/>
  <c i="6" r="BK369"/>
  <c r="J369"/>
  <c r="J106"/>
  <c i="7" r="BE130"/>
  <c r="F93"/>
  <c r="BE140"/>
  <c r="BE145"/>
  <c r="BE152"/>
  <c r="BE168"/>
  <c r="BE193"/>
  <c r="J93"/>
  <c r="BE137"/>
  <c r="BE159"/>
  <c r="BE175"/>
  <c r="BE181"/>
  <c r="BE187"/>
  <c r="BE199"/>
  <c r="BE205"/>
  <c i="6" r="BE145"/>
  <c r="BE159"/>
  <c r="BE189"/>
  <c r="BE446"/>
  <c r="BE452"/>
  <c r="BE517"/>
  <c r="BE295"/>
  <c r="BE328"/>
  <c r="BE354"/>
  <c r="BE371"/>
  <c r="BE417"/>
  <c r="BE432"/>
  <c r="BE479"/>
  <c r="J94"/>
  <c r="BE325"/>
  <c r="BE341"/>
  <c r="BE364"/>
  <c r="BE379"/>
  <c r="BE556"/>
  <c i="5" r="J132"/>
  <c r="J100"/>
  <c i="6" r="J136"/>
  <c r="BE218"/>
  <c r="BE247"/>
  <c r="BE264"/>
  <c r="BE302"/>
  <c r="BE400"/>
  <c r="BE581"/>
  <c r="BE252"/>
  <c r="BE279"/>
  <c r="BE411"/>
  <c r="BE467"/>
  <c r="BE497"/>
  <c r="J93"/>
  <c r="BE197"/>
  <c r="BE201"/>
  <c r="BE206"/>
  <c r="BE258"/>
  <c r="BE318"/>
  <c r="BE503"/>
  <c r="BE544"/>
  <c r="BE589"/>
  <c r="E85"/>
  <c r="BE551"/>
  <c r="BE586"/>
  <c r="BE149"/>
  <c r="BE240"/>
  <c r="BE312"/>
  <c r="BE523"/>
  <c r="BE565"/>
  <c r="BE575"/>
  <c r="BE579"/>
  <c r="BE336"/>
  <c r="BE359"/>
  <c r="BE270"/>
  <c r="BE276"/>
  <c r="BE289"/>
  <c r="BE307"/>
  <c r="BE438"/>
  <c r="BE490"/>
  <c r="F94"/>
  <c r="BE349"/>
  <c r="BE393"/>
  <c r="BE408"/>
  <c r="BE421"/>
  <c r="BE484"/>
  <c r="BE212"/>
  <c r="BE285"/>
  <c i="5" r="BK254"/>
  <c r="J254"/>
  <c r="J104"/>
  <c i="6" r="BE164"/>
  <c r="BE184"/>
  <c r="BE225"/>
  <c r="BE232"/>
  <c r="BE331"/>
  <c r="BE443"/>
  <c r="BE474"/>
  <c r="BE512"/>
  <c r="F93"/>
  <c r="BE154"/>
  <c r="BE169"/>
  <c r="BE388"/>
  <c r="BE509"/>
  <c r="BE177"/>
  <c r="BE282"/>
  <c r="BE397"/>
  <c r="BE403"/>
  <c r="BE426"/>
  <c r="BE529"/>
  <c r="BE536"/>
  <c i="5" r="J94"/>
  <c r="BE133"/>
  <c r="BE156"/>
  <c r="BE212"/>
  <c r="F126"/>
  <c r="BE242"/>
  <c r="J126"/>
  <c r="BE179"/>
  <c r="BE286"/>
  <c r="J91"/>
  <c r="F127"/>
  <c r="BE145"/>
  <c r="BE232"/>
  <c i="4" r="J202"/>
  <c r="J104"/>
  <c i="5" r="BE167"/>
  <c r="BE200"/>
  <c r="BE269"/>
  <c i="4" r="J143"/>
  <c r="J101"/>
  <c i="5" r="E85"/>
  <c r="BE139"/>
  <c r="BE293"/>
  <c r="BE195"/>
  <c r="BE248"/>
  <c r="BE206"/>
  <c r="BE237"/>
  <c r="BE278"/>
  <c r="BE162"/>
  <c r="BE189"/>
  <c r="BE229"/>
  <c r="BE151"/>
  <c r="BE226"/>
  <c r="BE174"/>
  <c r="BE256"/>
  <c r="BE262"/>
  <c i="4" r="F125"/>
  <c i="3" r="J133"/>
  <c r="J100"/>
  <c i="4" r="J94"/>
  <c r="J124"/>
  <c r="F124"/>
  <c r="E85"/>
  <c i="3" r="BK230"/>
  <c r="J230"/>
  <c r="J105"/>
  <c i="4" r="J91"/>
  <c r="BE131"/>
  <c r="BE159"/>
  <c r="BE196"/>
  <c r="BE203"/>
  <c r="BE218"/>
  <c r="BE139"/>
  <c r="BE151"/>
  <c r="BE164"/>
  <c r="BE186"/>
  <c r="BE144"/>
  <c r="BE174"/>
  <c r="BE171"/>
  <c r="BE177"/>
  <c r="BE182"/>
  <c r="BE191"/>
  <c r="BE211"/>
  <c i="2" r="BK324"/>
  <c r="J324"/>
  <c r="J104"/>
  <c i="3" r="E119"/>
  <c r="F128"/>
  <c r="BE200"/>
  <c r="BE161"/>
  <c r="BE248"/>
  <c r="BE273"/>
  <c r="BE150"/>
  <c r="BE220"/>
  <c r="BE239"/>
  <c r="J128"/>
  <c r="BE139"/>
  <c r="BE206"/>
  <c r="BE261"/>
  <c r="BE280"/>
  <c r="BE285"/>
  <c i="2" r="J139"/>
  <c r="J100"/>
  <c i="3" r="BE188"/>
  <c r="BE155"/>
  <c r="BE172"/>
  <c r="BE194"/>
  <c r="BE255"/>
  <c r="BE267"/>
  <c r="BE232"/>
  <c i="2" r="BK471"/>
  <c r="J471"/>
  <c r="J111"/>
  <c i="3" r="BE225"/>
  <c r="J93"/>
  <c r="BE134"/>
  <c r="BE167"/>
  <c r="BE182"/>
  <c r="BE211"/>
  <c r="J91"/>
  <c r="BE215"/>
  <c r="F93"/>
  <c r="BE144"/>
  <c r="BE177"/>
  <c r="BE203"/>
  <c i="2" r="BE556"/>
  <c i="1" r="BC96"/>
  <c i="2" r="J93"/>
  <c r="BE174"/>
  <c r="BE178"/>
  <c r="BE262"/>
  <c r="BE334"/>
  <c r="BE349"/>
  <c r="BE479"/>
  <c r="E125"/>
  <c r="BE248"/>
  <c r="BE281"/>
  <c r="BE356"/>
  <c r="BE497"/>
  <c r="BE503"/>
  <c r="BE509"/>
  <c r="BE520"/>
  <c r="BE553"/>
  <c r="J94"/>
  <c r="F134"/>
  <c r="BE170"/>
  <c r="BE183"/>
  <c r="BE230"/>
  <c r="BE235"/>
  <c r="BE242"/>
  <c r="BE273"/>
  <c r="BE294"/>
  <c r="BE298"/>
  <c r="BE318"/>
  <c r="J131"/>
  <c r="BE140"/>
  <c r="BE145"/>
  <c r="BE150"/>
  <c r="BE210"/>
  <c r="BE216"/>
  <c r="BE284"/>
  <c r="BE398"/>
  <c r="BE459"/>
  <c r="BE466"/>
  <c r="BE473"/>
  <c r="BE538"/>
  <c i="1" r="AW96"/>
  <c i="2" r="F133"/>
  <c r="BE165"/>
  <c r="BE193"/>
  <c r="BE289"/>
  <c r="BE310"/>
  <c r="BE381"/>
  <c r="BE404"/>
  <c r="BE409"/>
  <c r="BE421"/>
  <c r="BE532"/>
  <c r="BE155"/>
  <c r="BE199"/>
  <c r="BE326"/>
  <c r="BE433"/>
  <c r="BE485"/>
  <c r="BE491"/>
  <c r="BE514"/>
  <c r="BE545"/>
  <c i="1" r="BB96"/>
  <c i="2" r="BE547"/>
  <c i="1" r="BA96"/>
  <c i="2" r="BE160"/>
  <c r="BE256"/>
  <c r="BE270"/>
  <c r="BE304"/>
  <c r="BE362"/>
  <c r="BE372"/>
  <c r="BE389"/>
  <c r="BE415"/>
  <c r="BE427"/>
  <c r="BE440"/>
  <c r="BE444"/>
  <c r="BE451"/>
  <c r="BE527"/>
  <c i="1" r="BD96"/>
  <c i="3" r="J36"/>
  <c i="1" r="AW97"/>
  <c i="6" r="F37"/>
  <c i="1" r="BB101"/>
  <c i="4" r="F36"/>
  <c i="1" r="BA98"/>
  <c i="7" r="F37"/>
  <c i="1" r="BB102"/>
  <c i="3" r="F38"/>
  <c i="1" r="BC97"/>
  <c i="6" r="F38"/>
  <c i="1" r="BC101"/>
  <c i="5" r="F37"/>
  <c i="1" r="BB99"/>
  <c i="8" r="F36"/>
  <c i="1" r="BC103"/>
  <c i="4" r="F39"/>
  <c i="1" r="BD98"/>
  <c i="7" r="F36"/>
  <c i="1" r="BA102"/>
  <c i="5" r="F38"/>
  <c i="1" r="BC99"/>
  <c i="8" r="F35"/>
  <c i="1" r="BB103"/>
  <c i="3" r="F39"/>
  <c i="1" r="BD97"/>
  <c i="7" r="F39"/>
  <c i="1" r="BD102"/>
  <c i="3" r="F37"/>
  <c i="1" r="BB97"/>
  <c i="6" r="J36"/>
  <c i="1" r="AW101"/>
  <c i="3" r="F36"/>
  <c i="1" r="BA97"/>
  <c i="6" r="F39"/>
  <c i="1" r="BD101"/>
  <c i="4" r="F37"/>
  <c i="1" r="BB98"/>
  <c i="8" r="F34"/>
  <c i="1" r="BA103"/>
  <c i="5" r="F36"/>
  <c i="1" r="BA99"/>
  <c i="8" r="F37"/>
  <c i="1" r="BD103"/>
  <c i="4" r="F38"/>
  <c i="1" r="BC98"/>
  <c i="7" r="F38"/>
  <c i="1" r="BC102"/>
  <c r="AS94"/>
  <c i="5" r="F39"/>
  <c i="1" r="BD99"/>
  <c i="7" r="J36"/>
  <c i="1" r="AW102"/>
  <c i="4" r="J36"/>
  <c i="1" r="AW98"/>
  <c i="6" r="F36"/>
  <c i="1" r="BA101"/>
  <c i="5" r="J36"/>
  <c i="1" r="AW99"/>
  <c i="8" r="J34"/>
  <c i="1" r="AW103"/>
  <c i="3" l="1" r="P131"/>
  <c i="1" r="AU97"/>
  <c i="6" r="P143"/>
  <c i="2" r="BK138"/>
  <c r="J138"/>
  <c r="J99"/>
  <c i="8" r="R124"/>
  <c r="R123"/>
  <c i="4" r="P129"/>
  <c r="P128"/>
  <c i="1" r="AU98"/>
  <c i="4" r="BK129"/>
  <c r="BK128"/>
  <c r="J128"/>
  <c r="J98"/>
  <c i="2" r="R137"/>
  <c r="R471"/>
  <c i="4" r="R129"/>
  <c r="R128"/>
  <c i="6" r="R369"/>
  <c r="R142"/>
  <c i="3" r="BK132"/>
  <c r="J132"/>
  <c r="J99"/>
  <c i="2" r="P471"/>
  <c i="3" r="R132"/>
  <c r="R131"/>
  <c i="7" r="T127"/>
  <c i="6" r="BK143"/>
  <c r="J143"/>
  <c r="J99"/>
  <c i="5" r="R131"/>
  <c r="R130"/>
  <c i="2" r="P138"/>
  <c i="6" r="T369"/>
  <c r="T142"/>
  <c i="2" r="T138"/>
  <c i="3" r="T132"/>
  <c r="T131"/>
  <c i="6" r="P369"/>
  <c i="2" r="P324"/>
  <c i="5" r="P131"/>
  <c r="P130"/>
  <c i="1" r="AU99"/>
  <c i="8" r="T124"/>
  <c r="T123"/>
  <c i="5" r="T131"/>
  <c r="T130"/>
  <c i="2" r="T324"/>
  <c i="8" r="BK124"/>
  <c r="BK123"/>
  <c r="J123"/>
  <c r="J96"/>
  <c i="5" r="BK131"/>
  <c r="J131"/>
  <c r="J99"/>
  <c i="8" r="J125"/>
  <c r="J98"/>
  <c i="7" r="BK128"/>
  <c r="J128"/>
  <c r="J99"/>
  <c r="BK127"/>
  <c r="J127"/>
  <c i="6" r="BK142"/>
  <c r="J142"/>
  <c i="5" r="BK130"/>
  <c r="J130"/>
  <c r="J98"/>
  <c i="3" r="BK131"/>
  <c r="J131"/>
  <c i="2" r="BK137"/>
  <c r="J137"/>
  <c r="J98"/>
  <c i="4" r="J35"/>
  <c i="1" r="AV98"/>
  <c r="AT98"/>
  <c i="6" r="F35"/>
  <c i="1" r="AZ101"/>
  <c i="2" r="F35"/>
  <c i="1" r="AZ96"/>
  <c i="3" r="J35"/>
  <c i="1" r="AV97"/>
  <c r="AT97"/>
  <c r="BB100"/>
  <c r="AX100"/>
  <c i="7" r="J35"/>
  <c i="1" r="AV102"/>
  <c r="AT102"/>
  <c i="2" r="J35"/>
  <c i="1" r="AV96"/>
  <c r="AT96"/>
  <c i="3" r="F35"/>
  <c i="1" r="AZ97"/>
  <c r="BA95"/>
  <c r="AW95"/>
  <c r="BD100"/>
  <c i="6" r="J32"/>
  <c i="1" r="AG101"/>
  <c i="8" r="F33"/>
  <c i="1" r="AZ103"/>
  <c i="3" r="J32"/>
  <c i="1" r="AG97"/>
  <c i="5" r="J35"/>
  <c i="1" r="AV99"/>
  <c r="AT99"/>
  <c i="4" r="F35"/>
  <c i="1" r="AZ98"/>
  <c i="6" r="J35"/>
  <c i="1" r="AV101"/>
  <c r="AT101"/>
  <c i="5" r="F35"/>
  <c i="1" r="AZ99"/>
  <c r="BC95"/>
  <c r="AY95"/>
  <c r="BB95"/>
  <c r="AX95"/>
  <c r="BC100"/>
  <c r="AY100"/>
  <c i="7" r="J32"/>
  <c i="1" r="AG102"/>
  <c r="BD95"/>
  <c r="BA100"/>
  <c r="AW100"/>
  <c i="8" r="J33"/>
  <c i="1" r="AV103"/>
  <c r="AT103"/>
  <c i="7" r="F35"/>
  <c i="1" r="AZ102"/>
  <c i="2" l="1" r="P137"/>
  <c i="1" r="AU96"/>
  <c i="6" r="P142"/>
  <c i="1" r="AU101"/>
  <c i="2" r="T137"/>
  <c i="4" r="J129"/>
  <c r="J99"/>
  <c i="8" r="J124"/>
  <c r="J97"/>
  <c i="1" r="AN102"/>
  <c i="7" r="J98"/>
  <c i="1" r="AN101"/>
  <c i="6" r="J98"/>
  <c i="7" r="J41"/>
  <c i="6" r="J41"/>
  <c i="1" r="AN97"/>
  <c i="3" r="J98"/>
  <c r="J41"/>
  <c i="1" r="AU95"/>
  <c i="8" r="J30"/>
  <c i="1" r="AG103"/>
  <c r="AZ100"/>
  <c r="AV100"/>
  <c r="AT100"/>
  <c r="AU100"/>
  <c i="5" r="J32"/>
  <c i="1" r="AG99"/>
  <c r="AN99"/>
  <c r="BD94"/>
  <c r="W33"/>
  <c i="2" r="J32"/>
  <c i="1" r="AG96"/>
  <c r="BC94"/>
  <c r="W32"/>
  <c i="4" r="J32"/>
  <c i="1" r="AG98"/>
  <c r="AZ95"/>
  <c r="AV95"/>
  <c r="AT95"/>
  <c r="BA94"/>
  <c r="W30"/>
  <c r="AG100"/>
  <c r="BB94"/>
  <c r="W31"/>
  <c i="4" l="1" r="J41"/>
  <c i="8" r="J39"/>
  <c i="1" r="AN100"/>
  <c i="5" r="J41"/>
  <c i="2" r="J41"/>
  <c i="1" r="AN96"/>
  <c r="AN98"/>
  <c r="AN103"/>
  <c r="AU94"/>
  <c r="AW94"/>
  <c r="AK30"/>
  <c r="AY94"/>
  <c r="AG95"/>
  <c r="AX94"/>
  <c r="AZ94"/>
  <c r="W29"/>
  <c l="1" r="AN95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<sst xmlns="http://schemas.openxmlformats.org/spreadsheetml/2006/main">
  <si>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</si>
  <si>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</si>
  <si>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</si>
  <si>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</si>
  <si>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</si>
  <si>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{8779c978-2245-4055-ae42-8457c1bbf76d}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</si>
  <si>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</si>
  <si>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</si>
  <si>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</si>
  <si>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</si>
  <si>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</si>
  <si>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</si>
  <si>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</si>
  <si>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</si>
  <si>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OUA2_Balicek_1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</si>
  <si>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</si>
  <si>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</si>
  <si>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Velká Jesenice, Hnátnice, Otovice - demolice (strážní domky, základy skladiště)</t>
  </si>
  <si>
    <t>KSO:</t>
  </si>
  <si>
    <t>CC-CZ:</t>
  </si>
  <si>
    <t>Místo:</t>
  </si>
  <si>
    <t xml:space="preserve"> </t>
  </si>
  <si>
    <t>Datum:</t>
  </si>
  <si>
    <t>7. 6. 2024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</si>
  <si>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</si>
  <si>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</si>
  <si>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</si>
  <si>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</si>
  <si>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</si>
  <si>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</si>
  <si>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</si>
  <si>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</si>
  <si>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</si>
  <si>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</si>
  <si>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</si>
  <si>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</si>
  <si>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</si>
  <si>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</si>
  <si>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</si>
  <si>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</si>
  <si>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</si>
  <si>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</si>
  <si>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</si>
  <si>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</si>
  <si>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</si>
  <si>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</si>
  <si>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</si>
  <si>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</si>
  <si>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</si>
  <si>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</si>
  <si>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</si>
  <si>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</si>
  <si>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</si>
  <si>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</si>
  <si>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</si>
  <si>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</si>
  <si>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</si>
  <si>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</si>
  <si>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</si>
  <si>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</si>
  <si>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</si>
  <si>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</si>
  <si>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</si>
  <si>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</si>
  <si>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</si>
  <si>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</si>
  <si>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</si>
  <si>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</si>
  <si>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</si>
  <si>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</si>
  <si>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</si>
  <si>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</si>
  <si>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</si>
  <si>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</si>
  <si>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</si>
  <si>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</si>
  <si>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</si>
  <si>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</si>
  <si>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Velká Jesenice_ demolice strážní domek</t>
  </si>
  <si>
    <t>STA</t>
  </si>
  <si>
    <t>1</t>
  </si>
  <si>
    <t>{3867ebb7-c28d-4ea1-aa19-2c2180e9f22c}</t>
  </si>
  <si>
    <t>2</t>
  </si>
  <si>
    <t>/</t>
  </si>
  <si>
    <t>01_01</t>
  </si>
  <si>
    <t>Velká Jesenice - strážní domek</t>
  </si>
  <si>
    <t>Soupis</t>
  </si>
  <si>
    <t>{bbec6ca2-168f-4370-8b10-d9fa7534a77d}</t>
  </si>
  <si>
    <t>01_02</t>
  </si>
  <si>
    <t>Zděná kůlna</t>
  </si>
  <si>
    <t>{2e31fb94-4f80-4559-8a61-c64ef3a98ac3}</t>
  </si>
  <si>
    <t>01_03</t>
  </si>
  <si>
    <t>Dřevěná kůlna</t>
  </si>
  <si>
    <t>{f548f2c6-977f-4dde-915b-c3d3cb0f355e}</t>
  </si>
  <si>
    <t>01_04</t>
  </si>
  <si>
    <t>Ostatní objekty</t>
  </si>
  <si>
    <t>{1122b7a6-32ad-4331-aaf0-aad547bf6191}</t>
  </si>
  <si>
    <t>02</t>
  </si>
  <si>
    <t>Hnátnice_demolice strážní domek</t>
  </si>
  <si>
    <t>{fec5f5ee-2d16-42d6-99bb-a1a25afb368a}</t>
  </si>
  <si>
    <t>02-01</t>
  </si>
  <si>
    <t>DOMEK</t>
  </si>
  <si>
    <t>{c5ccfdcf-c529-4712-bd6a-6c79ddd880ef}</t>
  </si>
  <si>
    <t>02-02</t>
  </si>
  <si>
    <t>Seník</t>
  </si>
  <si>
    <t>{25e096c3-ee40-4d2f-9b4e-188f2cdfa042}</t>
  </si>
  <si>
    <t>03</t>
  </si>
  <si>
    <t>Otovice_demolice základů bývalého skladu</t>
  </si>
  <si>
    <t>{bc408953-db5a-4cb6-b1a7-e1e1a18d399d}</t>
  </si>
  <si>
    <t>KRYCÍ LIST SOUPISU PRACÍ</t>
  </si>
  <si>
    <t>Objekt:</t>
  </si>
  <si>
    <t>01 - Velká Jesenice_ demolice strážní domek</t>
  </si>
  <si>
    <t>Soupis:</t>
  </si>
  <si>
    <t>01_01 - Velká Jesenice - strážní domek</t>
  </si>
  <si>
    <t>Velká Jesenice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</si>
  <si>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</si>
  <si>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</si>
  <si>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</si>
  <si>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</si>
  <si>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</si>
  <si>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</si>
  <si>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</si>
  <si>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</si>
  <si>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98 - Demolice a sanace</t>
  </si>
  <si>
    <t xml:space="preserve">    997 - Přesun sutě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</si>
  <si>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</si>
  <si>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</si>
  <si>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</si>
  <si>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</si>
  <si>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</si>
  <si>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</si>
  <si>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795 - Lokální vytápění</t>
  </si>
  <si>
    <t>M - Práce a dodávky M</t>
  </si>
  <si>
    <t xml:space="preserve">    21-M - Elektromontáže</t>
  </si>
  <si>
    <t xml:space="preserve">    46-M - Zemní práce při extr.mont.pracích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</si>
  <si>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</si>
  <si>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</si>
  <si>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</si>
  <si>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</si>
  <si>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</si>
  <si>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</si>
  <si>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</si>
  <si>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</si>
  <si>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</si>
  <si>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</si>
  <si>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</si>
  <si>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</si>
  <si>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</si>
  <si>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</si>
  <si>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</si>
  <si>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</si>
  <si>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</si>
  <si>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</si>
  <si>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</si>
  <si>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</si>
  <si>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</si>
  <si>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</si>
  <si>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</si>
  <si>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2024 01</t>
  </si>
  <si>
    <t>4</t>
  </si>
  <si>
    <t>PP</t>
  </si>
  <si>
    <t>Odstranění křovin a stromů s odstraněním kořenů strojně průměru kmene do 100 mm v rovině nebo ve svahu sklonu terénu do 1:5, při celkové ploše přes 500 m2</t>
  </si>
  <si>
    <t>Online PSC</t>
  </si>
  <si>
    <t>https://podminky.urs.cz/item/CS_URS_2024_01/111251103</t>
  </si>
  <si>
    <t>VV</t>
  </si>
  <si>
    <t>600</t>
  </si>
  <si>
    <t>Součet</t>
  </si>
  <si>
    <t>112155311</t>
  </si>
  <si>
    <t>Štěpkování keřového porostu středně hustého s naložením</t>
  </si>
  <si>
    <t>Štěpkování s naložením na dopravní prostředek a odvozem do 20 km keřového porostu středně hustého</t>
  </si>
  <si>
    <t>https://podminky.urs.cz/item/CS_URS_2024_01/112155311</t>
  </si>
  <si>
    <t>3</t>
  </si>
  <si>
    <t>112101101</t>
  </si>
  <si>
    <t>Odstranění stromů listnatých průměru kmene přes 100 do 300 mm</t>
  </si>
  <si>
    <t>kus</t>
  </si>
  <si>
    <t>6</t>
  </si>
  <si>
    <t>Odstranění stromů s odřezáním kmene a s odvětvením listnatých, průměru kmene přes 100 do 300 mm</t>
  </si>
  <si>
    <t>https://podminky.urs.cz/item/CS_URS_2024_01/112101101</t>
  </si>
  <si>
    <t>5</t>
  </si>
  <si>
    <t>112101102</t>
  </si>
  <si>
    <t>Odstranění stromů listnatých průměru kmene přes 300 do 500 mm</t>
  </si>
  <si>
    <t>8</t>
  </si>
  <si>
    <t>Odstranění stromů s odřezáním kmene a s odvětvením listnatých, průměru kmene přes 300 do 500 mm</t>
  </si>
  <si>
    <t>https://podminky.urs.cz/item/CS_URS_2024_01/112101102</t>
  </si>
  <si>
    <t>112251101</t>
  </si>
  <si>
    <t>Odstranění pařezů průměru přes 100 do 300 mm</t>
  </si>
  <si>
    <t>14</t>
  </si>
  <si>
    <t>Odstranění pařezů strojně s jejich vykopáním nebo vytrháním průměru přes 100 do 300 mm</t>
  </si>
  <si>
    <t>https://podminky.urs.cz/item/CS_URS_2024_01/112251101</t>
  </si>
  <si>
    <t>112251102</t>
  </si>
  <si>
    <t>Odstranění pařezů průměru přes 300 do 500 mm</t>
  </si>
  <si>
    <t>16</t>
  </si>
  <si>
    <t>Odstranění pařezů strojně s jejich vykopáním nebo vytrháním průměru přes 300 do 500 mm</t>
  </si>
  <si>
    <t>https://podminky.urs.cz/item/CS_URS_2024_01/112251102</t>
  </si>
  <si>
    <t>7</t>
  </si>
  <si>
    <t>112155115</t>
  </si>
  <si>
    <t>Štěpkování stromků a větví v zapojeném porostu průměru kmene do 300 mm s naložením</t>
  </si>
  <si>
    <t>-444819889</t>
  </si>
  <si>
    <t>Štěpkování s naložením na dopravní prostředek a odvozem do 20 km stromků a větví v zapojeném porostu, průměru kmene do 300 mm</t>
  </si>
  <si>
    <t>https://podminky.urs.cz/item/CS_URS_2024_01/112155115</t>
  </si>
  <si>
    <t>112155121</t>
  </si>
  <si>
    <t>Štěpkování stromků a větví v zapojeném porostu průměru kmene přes 300 do 500 mm s naložením</t>
  </si>
  <si>
    <t>2090860314</t>
  </si>
  <si>
    <t>Štěpkování s naložením na dopravní prostředek a odvozem do 20 km stromků a větví v zapojeném porostu, průměru kmene přes 300 do 500 mm</t>
  </si>
  <si>
    <t>https://podminky.urs.cz/item/CS_URS_2024_01/112155121</t>
  </si>
  <si>
    <t>9</t>
  </si>
  <si>
    <t>181006115</t>
  </si>
  <si>
    <t>Rozprostření zemin tl vrstvy do 0,4 m schopných zúrodnění v rovině a sklonu do 1:5</t>
  </si>
  <si>
    <t>-1161194936</t>
  </si>
  <si>
    <t>Rozprostření zemin schopných zúrodnění v rovině a ve sklonu do 1:5, tloušťka vrstvy přes 0,30 do 0,40 m</t>
  </si>
  <si>
    <t>https://podminky.urs.cz/item/CS_URS_2024_01/181006115</t>
  </si>
  <si>
    <t>650</t>
  </si>
  <si>
    <t>10</t>
  </si>
  <si>
    <t>181111131</t>
  </si>
  <si>
    <t>Plošná úprava terénu do 500 m2 zemina skupiny 1 až 4 nerovnosti přes 150 do 200 mm v rovinně a svahu do 1:5</t>
  </si>
  <si>
    <t>30</t>
  </si>
  <si>
    <t>Plošná úprava terénu v zemině skupiny 1 až 4 s urovnáním povrchu bez doplnění ornice souvislé plochy do 500 m2 při nerovnostech terénu přes 150 do 200 mm v rovině nebo na svahu do 1:5</t>
  </si>
  <si>
    <t>https://podminky.urs.cz/item/CS_URS_2024_01/181111131</t>
  </si>
  <si>
    <t>zastavěná procha</t>
  </si>
  <si>
    <t>7,6*6,1</t>
  </si>
  <si>
    <t>6,1*5,2</t>
  </si>
  <si>
    <t>3*1,8</t>
  </si>
  <si>
    <t>okolní plocha</t>
  </si>
  <si>
    <t>60</t>
  </si>
  <si>
    <t>11</t>
  </si>
  <si>
    <t>M</t>
  </si>
  <si>
    <t>10364100</t>
  </si>
  <si>
    <t>zemina pro terénní úpravy - tříděná</t>
  </si>
  <si>
    <t>t</t>
  </si>
  <si>
    <t>32</t>
  </si>
  <si>
    <t>143,48*0,2*1,4</t>
  </si>
  <si>
    <t>25*1,4</t>
  </si>
  <si>
    <t>Ostatní konstrukce a práce, bourání</t>
  </si>
  <si>
    <t>961043111</t>
  </si>
  <si>
    <t>Bourání základů z betonu proloženého kamenem</t>
  </si>
  <si>
    <t>m3</t>
  </si>
  <si>
    <t>485617708</t>
  </si>
  <si>
    <t>https://podminky.urs.cz/item/CS_URS_2024_01/961043111</t>
  </si>
  <si>
    <t>základové pasy domku</t>
  </si>
  <si>
    <t>7,6*0,6*0,8*2</t>
  </si>
  <si>
    <t>6,1*0,6*0,8*2</t>
  </si>
  <si>
    <t>5,2*0,6*0,8</t>
  </si>
  <si>
    <t>2,8*0,6*0,8</t>
  </si>
  <si>
    <t>1,7*0,6*0,8*2</t>
  </si>
  <si>
    <t>13</t>
  </si>
  <si>
    <t>962032641</t>
  </si>
  <si>
    <t>Bourání zdiva komínového z cihel z cihel pálených, šamotových nebo vápenopískových na MC</t>
  </si>
  <si>
    <t>36</t>
  </si>
  <si>
    <t>Bourání zdiva nadzákladového komínového z cihel pálených, šamotových nebo vápenopískových, na maltu cementovou</t>
  </si>
  <si>
    <t>https://podminky.urs.cz/item/CS_URS_2024_01/962032641</t>
  </si>
  <si>
    <t>domek</t>
  </si>
  <si>
    <t>0,6*0,6*3</t>
  </si>
  <si>
    <t>965043441</t>
  </si>
  <si>
    <t>Bourání podkladů pod dlažby betonových s potěrem nebo teracem tl do 150 mm pl přes 4 m2</t>
  </si>
  <si>
    <t>38</t>
  </si>
  <si>
    <t>Bourání mazanin betonových s potěrem nebo teracem tl. do 150 mm, plochy přes 4 m2</t>
  </si>
  <si>
    <t>https://podminky.urs.cz/item/CS_URS_2024_01/965043441</t>
  </si>
  <si>
    <t>místnosti č. 1 podlaha</t>
  </si>
  <si>
    <t>6,8*5,3*0,15</t>
  </si>
  <si>
    <t>místnost č.2 podlaha</t>
  </si>
  <si>
    <t>4,4*5,8*0,15</t>
  </si>
  <si>
    <t>veranda podlaha</t>
  </si>
  <si>
    <t>1,7*2,9*0,15</t>
  </si>
  <si>
    <t>strop místnosti č. 1</t>
  </si>
  <si>
    <t>6,8*5,3*0,1</t>
  </si>
  <si>
    <t>strop místnost č.2</t>
  </si>
  <si>
    <t>4,4*5,8*0,1</t>
  </si>
  <si>
    <t>15</t>
  </si>
  <si>
    <t>966003820</t>
  </si>
  <si>
    <t>Rozebrání oplocení bez příčníků s dřevěnými sloupky z prken</t>
  </si>
  <si>
    <t>m</t>
  </si>
  <si>
    <t>1519173840</t>
  </si>
  <si>
    <t>Rozebrání dřevěného oplocení se sloupky osové vzdálenosti do 4,00 m, výšky do 2,50 m, osazených do hloubky 1,00 m bez příčníků, s dřevěnými sloupky z prken</t>
  </si>
  <si>
    <t>https://podminky.urs.cz/item/CS_URS_2024_01/966003820</t>
  </si>
  <si>
    <t>150</t>
  </si>
  <si>
    <t>968062354</t>
  </si>
  <si>
    <t>Vybourání dřevěných rámů oken dvojitých včetně křídel pl do 1 m2</t>
  </si>
  <si>
    <t>42</t>
  </si>
  <si>
    <t>Vybourání dřevěných rámů oken s křídly, dveřních zárubní, vrat, stěn, ostění nebo obkladů rámů oken s křídly dvojitých, plochy do 1 m2</t>
  </si>
  <si>
    <t>https://podminky.urs.cz/item/CS_URS_2024_01/968062354</t>
  </si>
  <si>
    <t>0,6*1,2</t>
  </si>
  <si>
    <t>0,6*0,7</t>
  </si>
  <si>
    <t>17</t>
  </si>
  <si>
    <t>968062455</t>
  </si>
  <si>
    <t>Vybourání dřevěných dveřních zárubní pl do 2 m2</t>
  </si>
  <si>
    <t>44</t>
  </si>
  <si>
    <t>Vybourání dřevěných rámů oken s křídly, dveřních zárubní, vrat, stěn, ostění nebo obkladů dveřních zárubní, plochy do 2 m2</t>
  </si>
  <si>
    <t>https://podminky.urs.cz/item/CS_URS_2024_01/968062455</t>
  </si>
  <si>
    <t>5*2*1</t>
  </si>
  <si>
    <t>18</t>
  </si>
  <si>
    <t>968062375</t>
  </si>
  <si>
    <t>Vybourání dřevěných rámů oken zdvojených včetně křídel pl do 2 m2</t>
  </si>
  <si>
    <t>46</t>
  </si>
  <si>
    <t>Vybourání dřevěných rámů oken s křídly, dveřních zárubní, vrat, stěn, ostění nebo obkladů rámů oken s křídly zdvojených, plochy do 2 m2</t>
  </si>
  <si>
    <t>https://podminky.urs.cz/item/CS_URS_2024_01/968062375</t>
  </si>
  <si>
    <t>0,9*1,2</t>
  </si>
  <si>
    <t>0,9*1,8</t>
  </si>
  <si>
    <t>98</t>
  </si>
  <si>
    <t>Demolice a sanace</t>
  </si>
  <si>
    <t>19</t>
  </si>
  <si>
    <t>981011112</t>
  </si>
  <si>
    <t>Demolice budov dřevěných ostatních oboustranně obitých případně omítnutých postupným rozebíráním</t>
  </si>
  <si>
    <t>48</t>
  </si>
  <si>
    <t>Demolice budov postupným rozebíráním dřevěných ostatních, oboustranně obitých, případně omítnutých</t>
  </si>
  <si>
    <t>https://podminky.urs.cz/item/CS_URS_2024_01/981011112</t>
  </si>
  <si>
    <t>domek - veranda</t>
  </si>
  <si>
    <t>2,9*1,8*2,3</t>
  </si>
  <si>
    <t>20</t>
  </si>
  <si>
    <t>981011313</t>
  </si>
  <si>
    <t>Demolice budov zděných na MVC podíl konstrukcí přes 15 do 20 % postupným rozebíráním</t>
  </si>
  <si>
    <t>50</t>
  </si>
  <si>
    <t>Demolice budov postupným rozebíráním z cihel, kamene, smíšeného nebo hrázděného zdiva, tvárnic na maltu vápennou nebo vápenocementovou s podílem konstrukcí přes 15 do 20 %</t>
  </si>
  <si>
    <t>https://podminky.urs.cz/item/CS_URS_2024_01/981011313</t>
  </si>
  <si>
    <t>7,6*6,1*4</t>
  </si>
  <si>
    <t>6,1*5,2*4</t>
  </si>
  <si>
    <t>997</t>
  </si>
  <si>
    <t>Přesun sutě</t>
  </si>
  <si>
    <t>997006002</t>
  </si>
  <si>
    <t>Strojové třídění stavebního odpadu</t>
  </si>
  <si>
    <t>66166811</t>
  </si>
  <si>
    <t>Úprava stavebního odpadu třídění strojové</t>
  </si>
  <si>
    <t>https://podminky.urs.cz/item/CS_URS_2024_01/997006002</t>
  </si>
  <si>
    <t>22</t>
  </si>
  <si>
    <t>997006004</t>
  </si>
  <si>
    <t>Pytlování nebezpečného odpadu ze střešních šablon s obsahem azbestu</t>
  </si>
  <si>
    <t>54</t>
  </si>
  <si>
    <t>Úprava stavebního odpadu pytlování nebezpečného odpadu s obsahem azbestu ze šablon</t>
  </si>
  <si>
    <t>https://podminky.urs.cz/item/CS_URS_2024_01/997006004</t>
  </si>
  <si>
    <t>dle hmotnosti suti eternitové krytiny</t>
  </si>
  <si>
    <t>2,381</t>
  </si>
  <si>
    <t>volně ložené vlnité desky</t>
  </si>
  <si>
    <t>0,25</t>
  </si>
  <si>
    <t>23</t>
  </si>
  <si>
    <t>997006511</t>
  </si>
  <si>
    <t>Vodorovná doprava suti s naložením a složením na skládku do 100 m</t>
  </si>
  <si>
    <t>-1979352644</t>
  </si>
  <si>
    <t>Vodorovná doprava suti na skládku s naložením na dopravní prostředek a složením do 100 m</t>
  </si>
  <si>
    <t>https://podminky.urs.cz/item/CS_URS_2024_01/997006511</t>
  </si>
  <si>
    <t>24</t>
  </si>
  <si>
    <t>997006519</t>
  </si>
  <si>
    <t>Příplatek k vodorovnému přemístění suti na skládku ZKD 1 km přes 1 km</t>
  </si>
  <si>
    <t>Vodorovná doprava suti na skládku Příplatek k ceně -6512 za každý další i započatý 1 km</t>
  </si>
  <si>
    <t>https://podminky.urs.cz/item/CS_URS_2024_01/997006519</t>
  </si>
  <si>
    <t>223,468*21 "Přepočtené koeficientem množství</t>
  </si>
  <si>
    <t>25</t>
  </si>
  <si>
    <t>997013635</t>
  </si>
  <si>
    <t>Poplatek za uložení na skládce (skládkovné) komunálního odpadu kód odpadu 20 03 01</t>
  </si>
  <si>
    <t>62</t>
  </si>
  <si>
    <t>Poplatek za uložení stavebního odpadu na skládce (skládkovné) komunálního zatříděného do Katalogu odpadů pod kódem 20 03 01</t>
  </si>
  <si>
    <t>https://podminky.urs.cz/item/CS_URS_2024_01/997013635</t>
  </si>
  <si>
    <t>5*1,4</t>
  </si>
  <si>
    <t>26</t>
  </si>
  <si>
    <t>997013645</t>
  </si>
  <si>
    <t>Poplatek za uložení na skládce (skládkovné) odpadu asfaltového bez dehtu kód odpadu 17 03 02</t>
  </si>
  <si>
    <t>949091461</t>
  </si>
  <si>
    <t>Poplatek za uložení stavebního odpadu na skládce (skládkovné) asfaltového bez obsahu dehtu zatříděného do Katalogu odpadů pod kódem 17 03 02</t>
  </si>
  <si>
    <t>https://podminky.urs.cz/item/CS_URS_2024_01/997013645</t>
  </si>
  <si>
    <t>0,083</t>
  </si>
  <si>
    <t>27</t>
  </si>
  <si>
    <t>997013811</t>
  </si>
  <si>
    <t>Poplatek za uložení na skládce (skládkovné) stavebního odpadu dřevěného kód odpadu 17 02 01</t>
  </si>
  <si>
    <t>64</t>
  </si>
  <si>
    <t>Poplatek za uložení stavebního odpadu na skládce (skládkovné) dřevěného zatříděného do Katalogu odpadů pod kódem 17 02 01</t>
  </si>
  <si>
    <t>https://podminky.urs.cz/item/CS_URS_2024_01/997013811</t>
  </si>
  <si>
    <t>dle hmotnosti suti dřeva</t>
  </si>
  <si>
    <t>6,0+0,086+0,880+0,103+2,881+9,567</t>
  </si>
  <si>
    <t>28</t>
  </si>
  <si>
    <t>997013814</t>
  </si>
  <si>
    <t>Poplatek za uložení na skládce (skládkovné) stavebního odpadu izolací kód odpadu 17 06 04</t>
  </si>
  <si>
    <t>66</t>
  </si>
  <si>
    <t>Poplatek za uložení stavebního odpadu na skládce (skládkovné) z izolačních materiálů zatříděného do Katalogu odpadů pod kódem 17 06 04</t>
  </si>
  <si>
    <t>https://podminky.urs.cz/item/CS_URS_2024_01/997013814</t>
  </si>
  <si>
    <t>dle hmotmotnosti suti lepenky</t>
  </si>
  <si>
    <t>0,083+0,1</t>
  </si>
  <si>
    <t>29</t>
  </si>
  <si>
    <t>997013821</t>
  </si>
  <si>
    <t>Poplatek za uložení na skládce (skládkovné) stavebního odpadu s obsahem azbestu kód odpadu 17 06 05</t>
  </si>
  <si>
    <t>68</t>
  </si>
  <si>
    <t>Poplatek za uložení stavebního odpadu na skládce (skládkovné) ze stavebních materiálů obsahujících azbest zatříděných do Katalogu odpadů pod kódem 17 06 05</t>
  </si>
  <si>
    <t>https://podminky.urs.cz/item/CS_URS_2024_01/997013821</t>
  </si>
  <si>
    <t>997013871</t>
  </si>
  <si>
    <t>Poplatek za uložení stavebního odpadu na recyklační skládce (skládkovné) směsného stavebního a demoličního kód odpadu 17 09 04</t>
  </si>
  <si>
    <t>70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</si>
  <si>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</si>
  <si>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</si>
  <si>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dle hmotnosti suti cihla+beton</t>
  </si>
  <si>
    <t>223,219-0,083-19,517-0,183-2,381</t>
  </si>
  <si>
    <t>PSV</t>
  </si>
  <si>
    <t>Práce a dodávky PSV</t>
  </si>
  <si>
    <t>712</t>
  </si>
  <si>
    <t>Povlakové krytiny</t>
  </si>
  <si>
    <t>31</t>
  </si>
  <si>
    <t>712331801</t>
  </si>
  <si>
    <t>Odstranění povlakové krytiny střech do 10° z pásů uložených na sucho AIP nebo NAIP</t>
  </si>
  <si>
    <t>72</t>
  </si>
  <si>
    <t>Odstranění povlakové krytiny střech plochých do 10° z pásů uložených na sucho AIP nebo NAIP</t>
  </si>
  <si>
    <t>https://podminky.urs.cz/item/CS_URS_2024_01/712331801</t>
  </si>
  <si>
    <t>domek -lepenka pod šablony</t>
  </si>
  <si>
    <t>8,6*4*2</t>
  </si>
  <si>
    <t>7,2*4*2</t>
  </si>
  <si>
    <t>762</t>
  </si>
  <si>
    <t>Konstrukce tesařské</t>
  </si>
  <si>
    <t>762331811</t>
  </si>
  <si>
    <t>Demontáž vázaných kcí krovů z hranolů průřezové pl do 120 cm2</t>
  </si>
  <si>
    <t>74</t>
  </si>
  <si>
    <t>Demontáž vázaných konstrukcí krovů sklonu do 60° z hranolů, hranolků, fošen, průřezové plochy do 120 cm2</t>
  </si>
  <si>
    <t>https://podminky.urs.cz/item/CS_URS_2024_01/762331811</t>
  </si>
  <si>
    <t>podzednice</t>
  </si>
  <si>
    <t>7,8*2+6,5*2</t>
  </si>
  <si>
    <t>vazné trámy</t>
  </si>
  <si>
    <t>7,8*4+6,5*4</t>
  </si>
  <si>
    <t>vrcholový trám</t>
  </si>
  <si>
    <t>7,8+6,5</t>
  </si>
  <si>
    <t>krokve</t>
  </si>
  <si>
    <t>16*8+7*7</t>
  </si>
  <si>
    <t>úžlabí</t>
  </si>
  <si>
    <t>8,5*2</t>
  </si>
  <si>
    <t>33</t>
  </si>
  <si>
    <t>762341811</t>
  </si>
  <si>
    <t>Demontáž bednění střech z prken</t>
  </si>
  <si>
    <t>76</t>
  </si>
  <si>
    <t>Demontáž bednění a laťování bednění střech rovných, obloukových, sklonu do 60° se všemi nadstřešními konstrukcemi z prken hrubých, hoblovaných tl. do 32 mm</t>
  </si>
  <si>
    <t>https://podminky.urs.cz/item/CS_URS_2024_01/762341811</t>
  </si>
  <si>
    <t>34</t>
  </si>
  <si>
    <t>762421815</t>
  </si>
  <si>
    <t>Demontáž obložení stropů z desek dřevoštěpkových tl do 15 mm na sraz šroubovaných</t>
  </si>
  <si>
    <t>78</t>
  </si>
  <si>
    <t>Demontáž obložení stropů nebo střešních podhledů z dřevoštěpkových desek šroubovaných na sraz, tloušťka desky do 15 mm</t>
  </si>
  <si>
    <t>https://podminky.urs.cz/item/CS_URS_2024_01/762421815</t>
  </si>
  <si>
    <t>obložení stropu místnost č.2</t>
  </si>
  <si>
    <t>4,4*5,8</t>
  </si>
  <si>
    <t>35</t>
  </si>
  <si>
    <t>762521811</t>
  </si>
  <si>
    <t>Demontáž podlah bez polštářů z prken tloušťky do 32 mm</t>
  </si>
  <si>
    <t>80</t>
  </si>
  <si>
    <t>Demontáž podlah bez polštářů z prken tl. do 32 mm</t>
  </si>
  <si>
    <t>https://podminky.urs.cz/item/CS_URS_2024_01/762521811</t>
  </si>
  <si>
    <t>místnosti č. 1</t>
  </si>
  <si>
    <t>6,8*5,3</t>
  </si>
  <si>
    <t>místnost č.2</t>
  </si>
  <si>
    <t>veranda</t>
  </si>
  <si>
    <t>1,7*2,9</t>
  </si>
  <si>
    <t>762811811</t>
  </si>
  <si>
    <t>Demontáž záklopů stropů z hrubých prken tl do 32 mm</t>
  </si>
  <si>
    <t>82</t>
  </si>
  <si>
    <t>Demontáž záklopů stropů vrchních a zapuštěných z hrubých prken, tl. do 32 mm</t>
  </si>
  <si>
    <t>https://podminky.urs.cz/item/CS_URS_2024_01/762811811</t>
  </si>
  <si>
    <t>domek podlaha podkroví</t>
  </si>
  <si>
    <t>37</t>
  </si>
  <si>
    <t>762822810</t>
  </si>
  <si>
    <t>Demontáž stropních trámů z hraněného řeziva průřezové pl do 144 cm2</t>
  </si>
  <si>
    <t>86</t>
  </si>
  <si>
    <t>Demontáž stropních trámů z hraněného řeziva, průřezové plochy do 144 cm2</t>
  </si>
  <si>
    <t>https://podminky.urs.cz/item/CS_URS_2024_01/762822810</t>
  </si>
  <si>
    <t>domek místnost 1</t>
  </si>
  <si>
    <t>6,2*8</t>
  </si>
  <si>
    <t>domek místnost 2</t>
  </si>
  <si>
    <t>5,2*7</t>
  </si>
  <si>
    <t>762841812</t>
  </si>
  <si>
    <t>Demontáž podbíjení obkladů stropů a střech sklonu do 60° z hrubých prken s omítkou</t>
  </si>
  <si>
    <t>88</t>
  </si>
  <si>
    <t>Demontáž podbíjení obkladů stropů a střech sklonu do 60° z hrubých prken tl. do 35 mm s omítkou</t>
  </si>
  <si>
    <t>https://podminky.urs.cz/item/CS_URS_2024_01/762841812</t>
  </si>
  <si>
    <t>764</t>
  </si>
  <si>
    <t>Konstrukce klempířské</t>
  </si>
  <si>
    <t>39</t>
  </si>
  <si>
    <t>764001821</t>
  </si>
  <si>
    <t>Demontáž krytiny ze svitků nebo tabulí do suti</t>
  </si>
  <si>
    <t>90</t>
  </si>
  <si>
    <t>Demontáž klempířských konstrukcí krytiny ze svitků nebo tabulí do suti</t>
  </si>
  <si>
    <t>https://podminky.urs.cz/item/CS_URS_2024_01/764001821</t>
  </si>
  <si>
    <t>3*2</t>
  </si>
  <si>
    <t>40</t>
  </si>
  <si>
    <t>764001891</t>
  </si>
  <si>
    <t>Demontáž úžlabí do suti</t>
  </si>
  <si>
    <t>92</t>
  </si>
  <si>
    <t>Demontáž klempířských konstrukcí oplechování úžlabí do suti</t>
  </si>
  <si>
    <t>https://podminky.urs.cz/item/CS_URS_2024_01/764001891</t>
  </si>
  <si>
    <t>41</t>
  </si>
  <si>
    <t>764002801</t>
  </si>
  <si>
    <t>Demontáž závětrné lišty do suti</t>
  </si>
  <si>
    <t>94</t>
  </si>
  <si>
    <t>Demontáž klempířských konstrukcí závětrné lišty do suti</t>
  </si>
  <si>
    <t>https://podminky.urs.cz/item/CS_URS_2024_01/764002801</t>
  </si>
  <si>
    <t>4*4+4,2*2</t>
  </si>
  <si>
    <t>764002851</t>
  </si>
  <si>
    <t>Demontáž oplechování parapetů do suti</t>
  </si>
  <si>
    <t>96</t>
  </si>
  <si>
    <t>Demontáž klempířských konstrukcí oplechování parapetů do suti</t>
  </si>
  <si>
    <t>https://podminky.urs.cz/item/CS_URS_2024_01/764002851</t>
  </si>
  <si>
    <t>1,8</t>
  </si>
  <si>
    <t>43</t>
  </si>
  <si>
    <t>764002871</t>
  </si>
  <si>
    <t>Demontáž lemování zdí do suti</t>
  </si>
  <si>
    <t>Demontáž klempířských konstrukcí lemování zdí do suti</t>
  </si>
  <si>
    <t>https://podminky.urs.cz/item/CS_URS_2024_01/764002871</t>
  </si>
  <si>
    <t>připojení verandy k domku</t>
  </si>
  <si>
    <t>3,5</t>
  </si>
  <si>
    <t>764004801</t>
  </si>
  <si>
    <t>Demontáž podokapního žlabu do suti</t>
  </si>
  <si>
    <t>100</t>
  </si>
  <si>
    <t>Demontáž klempířských konstrukcí žlabu podokapního do suti</t>
  </si>
  <si>
    <t>https://podminky.urs.cz/item/CS_URS_2024_01/764004801</t>
  </si>
  <si>
    <t>žlaby -domek</t>
  </si>
  <si>
    <t>6,2*2+2*2+7,6+3,6</t>
  </si>
  <si>
    <t>45</t>
  </si>
  <si>
    <t>764004841</t>
  </si>
  <si>
    <t>Demontáž háku do suti</t>
  </si>
  <si>
    <t>102</t>
  </si>
  <si>
    <t>Demontáž klempířských konstrukcí háku do suti</t>
  </si>
  <si>
    <t>https://podminky.urs.cz/item/CS_URS_2024_01/764004841</t>
  </si>
  <si>
    <t>765</t>
  </si>
  <si>
    <t>Krytina skládaná</t>
  </si>
  <si>
    <t>091002000.R1</t>
  </si>
  <si>
    <t>Zpracování návrhu technologického postupu odstranění azbestu, ohlášení prací v souladu s Vyhláškou 432/2003 Sb. - 01 Prohlídka místa plnění za účelem zpracování technologického postupu (Hlášení prací s azbestem) - 02 Zpracování návrhu technologického post</t>
  </si>
  <si>
    <t>KPL</t>
  </si>
  <si>
    <t>104</t>
  </si>
  <si>
    <t xml:space="preserve">Zpracování návrhu technologického postupu odstranění azbestu, ohlášení prací v souladu s Vyhláškou 432/2003 Sb. - 01 Prohlídka místa plnění za účelem zpracování technologického postupu (Hlášení prací s azbestem) - 02 Zpracování návrhu technologického postupu nakládání s nebezpečnými odpady (Hlášení prací s azbestem) pro Hygienickou stanici  - 03 Projednání technologického postupu (Hlášení prací s azbestem) s Hygienickou stanicí  - 04 Dopracování technologického postupu (Hlášení prací s azbestem) dle požadavku Hygienické stanice  - 05 Dopracování technologického postupu (Hlášení prací s azbestem) dle požadavku Hygienické stanice  - 06 Zpracování Pokynů pro zaměstnance provádějící práce s azbestem dle Vyjádření Hygienické stanice -07 Postřik enkapsulačním přípravkem VIVAVIL 03V dle požadavku Hygienické stanice  -08 Hygienická smyčka (čistá a špinavá zóna) dle požadavku Hygienické stanice  -09 Tabule s označením "Kontaminované pásmo - Zákaz vstupu, práce s azbestem" + výstražná páska.  -10 Prostředky osobní ochrany pro práci s azbestem- OOPP (jednorázový respirátor FP3, jednorázový ochranný overal 3M 4520 s kapucí, gumové neprodyšné rukavice, ochranné brýle s gumičkou, pevná pracovní obuv + jednorázové návleky.  -11 Zřízení sociálního zařízení pro pracovníky - Pronájem mobilní toalety (varianta s mytím rukou), dle požadavku Hygienické stanice</t>
  </si>
  <si>
    <t>47</t>
  </si>
  <si>
    <t>765131803</t>
  </si>
  <si>
    <t>Demontáž azbestocementové skládané krytiny sklonu do 30° do suti</t>
  </si>
  <si>
    <t>106</t>
  </si>
  <si>
    <t>Demontáž azbestocementové krytiny skládané sklonu do 30° do suti</t>
  </si>
  <si>
    <t>https://podminky.urs.cz/item/CS_URS_2024_01/765131803</t>
  </si>
  <si>
    <t>765131871</t>
  </si>
  <si>
    <t>Demontáž hřebene nebo nároží vlnité vláknocementové krytiny sklonu do 30° do suti</t>
  </si>
  <si>
    <t>108</t>
  </si>
  <si>
    <t>Demontáž vláknocementové krytiny vlnité sklonu do 30° hřebene nebo nároží do suti</t>
  </si>
  <si>
    <t>https://podminky.urs.cz/item/CS_URS_2024_01/765131871</t>
  </si>
  <si>
    <t>6,1+6,1/2</t>
  </si>
  <si>
    <t>7,6</t>
  </si>
  <si>
    <t>767</t>
  </si>
  <si>
    <t>Konstrukce zámečnické</t>
  </si>
  <si>
    <t>49</t>
  </si>
  <si>
    <t>767996701</t>
  </si>
  <si>
    <t>Demontáž atypických zámečnických konstrukcí řezáním hm jednotlivých dílů do 50 kg</t>
  </si>
  <si>
    <t>kg</t>
  </si>
  <si>
    <t>110</t>
  </si>
  <si>
    <t>Demontáž ostatních zámečnických konstrukcí řezáním o hmotnosti jednotlivých dílů do 50 kg</t>
  </si>
  <si>
    <t>https://podminky.urs.cz/item/CS_URS_2024_01/767996701</t>
  </si>
  <si>
    <t>domek-hmotnosti žebříku do podkroví</t>
  </si>
  <si>
    <t>200</t>
  </si>
  <si>
    <t>795</t>
  </si>
  <si>
    <t>Lokální vytápění</t>
  </si>
  <si>
    <t>795121811</t>
  </si>
  <si>
    <t>Odpojení a odebrání přenosných kamen na tuhá paliva hmotnosti do 100 kg</t>
  </si>
  <si>
    <t>112</t>
  </si>
  <si>
    <t>https://podminky.urs.cz/item/CS_URS_2024_01/795121811</t>
  </si>
  <si>
    <t>Práce a dodávky M</t>
  </si>
  <si>
    <t>21-M</t>
  </si>
  <si>
    <t>Elektromontáže</t>
  </si>
  <si>
    <t>51</t>
  </si>
  <si>
    <t>218040101</t>
  </si>
  <si>
    <t>Demontáž střešníků - střešníkové trubky bez držáku</t>
  </si>
  <si>
    <t>114</t>
  </si>
  <si>
    <t>Demontáž střešníků venkovního vedení nn střešníkové trubky bez držáku, hlavice a výstroje</t>
  </si>
  <si>
    <t>https://podminky.urs.cz/item/CS_URS_2024_01/218040101</t>
  </si>
  <si>
    <t>domek -nadstřešní konstrukce</t>
  </si>
  <si>
    <t>52</t>
  </si>
  <si>
    <t>218040111</t>
  </si>
  <si>
    <t>Demontáž střešníků - držáků délky do 900 mm</t>
  </si>
  <si>
    <t>116</t>
  </si>
  <si>
    <t>Demontáž střešníků venkovního vedení nn držáku střešníků včetně třmenů, včetně zazdění a začištění okolního zdiva délky do 900 mm</t>
  </si>
  <si>
    <t>https://podminky.urs.cz/item/CS_URS_2024_01/218040111</t>
  </si>
  <si>
    <t>53</t>
  </si>
  <si>
    <t>218040141</t>
  </si>
  <si>
    <t>Demontáž střešníků - průchodu střechou s oplechováním</t>
  </si>
  <si>
    <t>118</t>
  </si>
  <si>
    <t>Demontáž střešníků venkovního vedení nn průchodu střešníku včetně zazdění a začištění okolního zdiva, oplechování a úprav střechou</t>
  </si>
  <si>
    <t>https://podminky.urs.cz/item/CS_URS_2024_01/218040141</t>
  </si>
  <si>
    <t>218040161</t>
  </si>
  <si>
    <t>Demontáž střešníků - vývodky s kolenem</t>
  </si>
  <si>
    <t>120</t>
  </si>
  <si>
    <t>Demontáž střešníků venkovního vedení nn příslušenství pro střešníky vývodky s pancéřovým kolenem včetně zazdění</t>
  </si>
  <si>
    <t>https://podminky.urs.cz/item/CS_URS_2024_01/218040161</t>
  </si>
  <si>
    <t>55</t>
  </si>
  <si>
    <t>218040162</t>
  </si>
  <si>
    <t>Demontáž střešníků - hlavice</t>
  </si>
  <si>
    <t>122</t>
  </si>
  <si>
    <t>Demontáž střešníků venkovního vedení nn příslušenství pro střešníky hlavice</t>
  </si>
  <si>
    <t>https://podminky.urs.cz/item/CS_URS_2024_01/218040162</t>
  </si>
  <si>
    <t>56</t>
  </si>
  <si>
    <t>218040175</t>
  </si>
  <si>
    <t>Demontáž ochranného spojení střešníku</t>
  </si>
  <si>
    <t>124</t>
  </si>
  <si>
    <t>Demontáž střešníků venkovního vedení nn příslušenství pro střešníky ochranného spojení střešníku</t>
  </si>
  <si>
    <t>https://podminky.urs.cz/item/CS_URS_2024_01/218040175</t>
  </si>
  <si>
    <t>57</t>
  </si>
  <si>
    <t>218203403</t>
  </si>
  <si>
    <t>Demontáž svítidla výbojkového průmyslového nebo venkovního stropního přisazeného 1 zdroj s krytem</t>
  </si>
  <si>
    <t>126</t>
  </si>
  <si>
    <t>Demontáž svítidel výbojkových s odpojením vodičů průmyslových nebo venkovních stropních přisazených 1 zdroj s krytem</t>
  </si>
  <si>
    <t>https://podminky.urs.cz/item/CS_URS_2024_01/218203403</t>
  </si>
  <si>
    <t>58</t>
  </si>
  <si>
    <t>741211823</t>
  </si>
  <si>
    <t>Demontáž rozvodnic kovových pod omítkou s krytím přes IPx4 plochou do 0,8 m2</t>
  </si>
  <si>
    <t>128</t>
  </si>
  <si>
    <t>Demontáž rozvodnic kovových, uložených pod omítkou, krytí přes IPx 4, plochy přes 0,2 do 0,8 m2</t>
  </si>
  <si>
    <t>https://podminky.urs.cz/item/CS_URS_2024_01/741211823</t>
  </si>
  <si>
    <t>domek - na fasádě</t>
  </si>
  <si>
    <t>59</t>
  </si>
  <si>
    <t>741211847</t>
  </si>
  <si>
    <t>Demontáž rozvodnic kovových na povrchu s krytím přes IPx4 plochou přes 0,8 m2</t>
  </si>
  <si>
    <t>130</t>
  </si>
  <si>
    <t>Demontáž rozvodnic kovových, uložených na povrchu, krytí přes IPx 4, plochy přes 0,8 m2</t>
  </si>
  <si>
    <t>https://podminky.urs.cz/item/CS_URS_2024_01/741211847</t>
  </si>
  <si>
    <t>domek, místnost 2</t>
  </si>
  <si>
    <t>46-M</t>
  </si>
  <si>
    <t>Zemní práce při extr.mont.pracích</t>
  </si>
  <si>
    <t>460010025</t>
  </si>
  <si>
    <t>Vytyčení trasy inženýrských sítí v zastavěném prostoru</t>
  </si>
  <si>
    <t>km</t>
  </si>
  <si>
    <t>132</t>
  </si>
  <si>
    <t>https://podminky.urs.cz/item/CS_URS_2024_01/460010025</t>
  </si>
  <si>
    <t>20/1000</t>
  </si>
  <si>
    <t>61</t>
  </si>
  <si>
    <t>460091112</t>
  </si>
  <si>
    <t>Odkop zeminy při elektromontážích ručně v hornině tř I skupiny 3</t>
  </si>
  <si>
    <t>134</t>
  </si>
  <si>
    <t>Odkop zeminy ručně s přemístěním výkopku do vzdálenosti 3 m od okraje jámy nebo s naložením na dopravní prostředek v hornině třídy těžitelnosti I skupiny 3</t>
  </si>
  <si>
    <t>https://podminky.urs.cz/item/CS_URS_2024_01/460091112</t>
  </si>
  <si>
    <t>výkop pro odpojení CETIN</t>
  </si>
  <si>
    <t>460391122</t>
  </si>
  <si>
    <t>Zásyp jam při elektromontážích ručně se zhutněním z hornin třídy I skupiny 2</t>
  </si>
  <si>
    <t>136</t>
  </si>
  <si>
    <t>Zásyp jam ručně s uložením výkopku ve vrstvách a úpravou povrchu s přemístění sypaniny ze vzdálenosti do 10 m se zhutněním z horniny třídy těžitelnosti I skupiny 2</t>
  </si>
  <si>
    <t>https://podminky.urs.cz/item/CS_URS_2024_01/460391122</t>
  </si>
  <si>
    <t>zásyp výkopu pro odpojení CETIN</t>
  </si>
  <si>
    <t>OST</t>
  </si>
  <si>
    <t>Ostatní</t>
  </si>
  <si>
    <t>63</t>
  </si>
  <si>
    <t>999000002</t>
  </si>
  <si>
    <t>Vytýčení kabelů správců</t>
  </si>
  <si>
    <t>kpl</t>
  </si>
  <si>
    <t>262144</t>
  </si>
  <si>
    <t>138</t>
  </si>
  <si>
    <t>999000001</t>
  </si>
  <si>
    <t>Odstranění komunálního odpadu</t>
  </si>
  <si>
    <t>140</t>
  </si>
  <si>
    <t>5m3</t>
  </si>
  <si>
    <t>VRN</t>
  </si>
  <si>
    <t>Vedlejší rozpočtové náklady</t>
  </si>
  <si>
    <t>65</t>
  </si>
  <si>
    <t>013264000</t>
  </si>
  <si>
    <t>Dokumentace bouracích prací</t>
  </si>
  <si>
    <t>Kpl</t>
  </si>
  <si>
    <t>340380977</t>
  </si>
  <si>
    <t>P</t>
  </si>
  <si>
    <t>Poznámka k položce:_x000d_
vypracování technologického postupu bouracích a demoličních prací a zajištění bezpečnosti práce</t>
  </si>
  <si>
    <t>030001000</t>
  </si>
  <si>
    <t>Zařízení staveniště</t>
  </si>
  <si>
    <t>817354877</t>
  </si>
  <si>
    <t>01_02 - Zděná kůlna</t>
  </si>
  <si>
    <t xml:space="preserve">    89 - Ostatní konstrukce</t>
  </si>
  <si>
    <t>174111101</t>
  </si>
  <si>
    <t>Zásyp sypaninou z jakékoliv horniny ručně s uložením výkopku ve vrstvách se zhutněním jam, šachet, rýh nebo kolem objektů v těchto vykopávkách</t>
  </si>
  <si>
    <t>-88461670</t>
  </si>
  <si>
    <t>žumpa</t>
  </si>
  <si>
    <t>58981126.1</t>
  </si>
  <si>
    <t>recyklát cihelný frakce 0/90</t>
  </si>
  <si>
    <t>1506373101</t>
  </si>
  <si>
    <t>7,3*3,3</t>
  </si>
  <si>
    <t>24,09*0,2*1,4</t>
  </si>
  <si>
    <t>89</t>
  </si>
  <si>
    <t>Ostatní konstrukce</t>
  </si>
  <si>
    <t>890111812</t>
  </si>
  <si>
    <t>Bourání šachet a jímek ručně velikosti obestavěného prostoru do 1,5 m3 ze zdiva cihelného</t>
  </si>
  <si>
    <t>505777669</t>
  </si>
  <si>
    <t>ubourání jímky u kůlny</t>
  </si>
  <si>
    <t>3*1*1</t>
  </si>
  <si>
    <t>1664215559</t>
  </si>
  <si>
    <t xml:space="preserve">základové pasy </t>
  </si>
  <si>
    <t>7,3*0,4*0,8*2+3,3*0,4*0,8</t>
  </si>
  <si>
    <t>7,3*3,3*0,15</t>
  </si>
  <si>
    <t>3*2*1</t>
  </si>
  <si>
    <t>966072811</t>
  </si>
  <si>
    <t>Rozebrání rámového oplocení na ocelové sloupky v přes 1 do 2 m</t>
  </si>
  <si>
    <t>1491211701</t>
  </si>
  <si>
    <t>Rozebrání oplocení z dílců rámových na ocelové sloupky, výšky přes 1 do 2 m</t>
  </si>
  <si>
    <t>https://podminky.urs.cz/item/CS_URS_2024_01/966072811</t>
  </si>
  <si>
    <t>973049131</t>
  </si>
  <si>
    <t>Vysekání kapes ve zdivu z betonu pro osazování konstrukcí 100/100 mm hl do 200 mm</t>
  </si>
  <si>
    <t>-1518566272</t>
  </si>
  <si>
    <t>Vysekání výklenků nebo kapes ve zdivu betonovém kapes pro osazování různých konstrukcí v základech, dlažbách apod., velikosti 100/100 mm, hl. do 200 mm</t>
  </si>
  <si>
    <t>https://podminky.urs.cz/item/CS_URS_2024_01/973049131</t>
  </si>
  <si>
    <t>vysekání dna septiku</t>
  </si>
  <si>
    <t>113151111</t>
  </si>
  <si>
    <t>Rozebírání zpevněných ploch s přemístěním na skládku na vzdálenost do 20 m nebo s naložením na dopravní prostředek ze silničních panelů</t>
  </si>
  <si>
    <t>-450216611</t>
  </si>
  <si>
    <t>zrušení zpevněné plochy z dřevěných pražců</t>
  </si>
  <si>
    <t>981011312</t>
  </si>
  <si>
    <t>Demolice budov zděných na MVC podíl konstrukcí přes 10 do 15 % postupným rozebíráním</t>
  </si>
  <si>
    <t>Demolice budov postupným rozebíráním z cihel, kamene, smíšeného nebo hrázděného zdiva, tvárnic na maltu vápennou nebo vápenocementovou s podílem konstrukcí přes 10 do 15 %</t>
  </si>
  <si>
    <t>https://podminky.urs.cz/item/CS_URS_2024_01/981011312</t>
  </si>
  <si>
    <t>7,3*3,3*2,85</t>
  </si>
  <si>
    <t>765377657</t>
  </si>
  <si>
    <t>-1609368657</t>
  </si>
  <si>
    <t>43,216*21 "Přepočtené koeficientem množství</t>
  </si>
  <si>
    <t>-1781000994</t>
  </si>
  <si>
    <t>3*1,4</t>
  </si>
  <si>
    <t>0,981+0,528+3,55</t>
  </si>
  <si>
    <t>0,025</t>
  </si>
  <si>
    <t>43,216-5,059-0,025</t>
  </si>
  <si>
    <t>Kůlna I</t>
  </si>
  <si>
    <t>8,3*4,5</t>
  </si>
  <si>
    <t>8,3*2</t>
  </si>
  <si>
    <t>4,5*8</t>
  </si>
  <si>
    <t>8,5</t>
  </si>
  <si>
    <t>1312861192</t>
  </si>
  <si>
    <t>3m3</t>
  </si>
  <si>
    <t>999000003</t>
  </si>
  <si>
    <t>Likvidace obsahu žumpy</t>
  </si>
  <si>
    <t>82541534</t>
  </si>
  <si>
    <t>jímka u kůlny</t>
  </si>
  <si>
    <t>01_03 - Dřevěná kůlna</t>
  </si>
  <si>
    <t>dřevěná kůlna</t>
  </si>
  <si>
    <t>4*2,5</t>
  </si>
  <si>
    <t>základ po vyhořelém skladu</t>
  </si>
  <si>
    <t>6,5*2,5</t>
  </si>
  <si>
    <t>26,25*0,2*1,4</t>
  </si>
  <si>
    <t>1583054963</t>
  </si>
  <si>
    <t>4*0,25*0,3*2+2,5*0,25*0,3*2</t>
  </si>
  <si>
    <t>6,5*0,25*0,3*2+2,5*0,25*0,3*2</t>
  </si>
  <si>
    <t>4*2,5*0,1</t>
  </si>
  <si>
    <t>po vyhořelém skladu</t>
  </si>
  <si>
    <t>6,5*2,5*0,1</t>
  </si>
  <si>
    <t>-481711224</t>
  </si>
  <si>
    <t>4*2,5*2,1</t>
  </si>
  <si>
    <t>-946044161</t>
  </si>
  <si>
    <t>-2122781800</t>
  </si>
  <si>
    <t>16,306*21</t>
  </si>
  <si>
    <t>1976101996</t>
  </si>
  <si>
    <t>2*1,4</t>
  </si>
  <si>
    <t>0,264+5,04</t>
  </si>
  <si>
    <t>0,023</t>
  </si>
  <si>
    <t>5,115+5,775+0,089</t>
  </si>
  <si>
    <t>Kůlna II</t>
  </si>
  <si>
    <t>5*3</t>
  </si>
  <si>
    <t>-2002149444</t>
  </si>
  <si>
    <t>01_04 - Ostatní objekty</t>
  </si>
  <si>
    <t>122151404</t>
  </si>
  <si>
    <t>Vykopávky v zemníku na suchu v hornině třídy těžitelnosti I skupiny 1 a 2 objem do 500 m3 strojně</t>
  </si>
  <si>
    <t>Vykopávky v zemnících na suchu strojně zapažených i nezapažených v hornině třídy těžitelnosti I skupiny 1 a 2 přes 100 do 500 m3</t>
  </si>
  <si>
    <t>https://podminky.urs.cz/item/CS_URS_2024_01/122151404</t>
  </si>
  <si>
    <t>zemní val</t>
  </si>
  <si>
    <t>12*23*1,3</t>
  </si>
  <si>
    <t>162351103</t>
  </si>
  <si>
    <t>Vodorovné přemístění přes 50 do 500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</si>
  <si>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</si>
  <si>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</si>
  <si>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Zásyp jam, šachet rýh nebo kolem objektů sypaninou se zhutněním ručně</t>
  </si>
  <si>
    <t>https://podminky.urs.cz/item/CS_URS_2024_01/174111101</t>
  </si>
  <si>
    <t>zásyp sklípku</t>
  </si>
  <si>
    <t>3*2,0*1,5</t>
  </si>
  <si>
    <t>3*2,0*1,5*1,8</t>
  </si>
  <si>
    <t>12*23</t>
  </si>
  <si>
    <t>276*0,2</t>
  </si>
  <si>
    <t>894414211</t>
  </si>
  <si>
    <t>Osazení betonových nebo železobetonových dílců pro šachty desek zákrytových</t>
  </si>
  <si>
    <t>https://podminky.urs.cz/item/CS_URS_2024_01/894414211</t>
  </si>
  <si>
    <t>nové zakrytí studny</t>
  </si>
  <si>
    <t>962022591</t>
  </si>
  <si>
    <t>Bourání zdiva nadzákladového kamenného na sucho přes 1 m3</t>
  </si>
  <si>
    <t>886026692</t>
  </si>
  <si>
    <t>https://podminky.urs.cz/item/CS_URS_2024_01/962022591</t>
  </si>
  <si>
    <t>17*0,9*0,4</t>
  </si>
  <si>
    <t>962032231</t>
  </si>
  <si>
    <t>Bourání zdiva z cihel pálených nebo vápenopískových na MV nebo MVC přes 1 m3</t>
  </si>
  <si>
    <t>Bourání zdiva nadzákladového z cihel pálených plných nebo lícových nebo vápenopískových, na maltu vápennou nebo vápenocementovou, objemu přes 1 m3</t>
  </si>
  <si>
    <t>https://podminky.urs.cz/item/CS_URS_2024_01/962032231</t>
  </si>
  <si>
    <t>sklep - odbourání zdí -1 m pod úroveň terénu</t>
  </si>
  <si>
    <t>3*0,3*1*2</t>
  </si>
  <si>
    <t>2*0,3*1*2</t>
  </si>
  <si>
    <t>obvodové zdivo vstupu do sklepa</t>
  </si>
  <si>
    <t>1,7*0,3*2,25*2-1*0,3*2</t>
  </si>
  <si>
    <t>3*0,3*2,25*2</t>
  </si>
  <si>
    <t>963031434</t>
  </si>
  <si>
    <t>Bourání cihelných kleneb na MV nebo MVC tl do 300 mm</t>
  </si>
  <si>
    <t>Bourání cihelných kleneb na maltu vápennou nebo vápenocementovou, tl. do 300 mm</t>
  </si>
  <si>
    <t>https://podminky.urs.cz/item/CS_URS_2024_01/963031434</t>
  </si>
  <si>
    <t>sklep</t>
  </si>
  <si>
    <t>963042819</t>
  </si>
  <si>
    <t>Bourání schodišťových stupňů betonových zhotovených na místě</t>
  </si>
  <si>
    <t>713219356</t>
  </si>
  <si>
    <t>https://podminky.urs.cz/item/CS_URS_2024_01/963042819</t>
  </si>
  <si>
    <t>5*1</t>
  </si>
  <si>
    <t>540739037</t>
  </si>
  <si>
    <t>vysekání dna sklepa</t>
  </si>
  <si>
    <t>981011111</t>
  </si>
  <si>
    <t>Demolice budov dřevěných lehkých jednostranně obitých postupným rozebíráním</t>
  </si>
  <si>
    <t>Demolice budov postupným rozebíráním dřevěných lehkých, jednostranně obitých</t>
  </si>
  <si>
    <t>https://podminky.urs.cz/item/CS_URS_2024_01/981011111</t>
  </si>
  <si>
    <t>králikárna</t>
  </si>
  <si>
    <t>2*1,2*1,9*0,7</t>
  </si>
  <si>
    <t>1*0,95*0,7</t>
  </si>
  <si>
    <t>stan</t>
  </si>
  <si>
    <t>0,7*3*1,9</t>
  </si>
  <si>
    <t>chlév</t>
  </si>
  <si>
    <t>3,3*5,1*2,5</t>
  </si>
  <si>
    <t>dřevěný přístřešek</t>
  </si>
  <si>
    <t>4*3,5*2</t>
  </si>
  <si>
    <t>184130099</t>
  </si>
  <si>
    <t>-680604621</t>
  </si>
  <si>
    <t>36,75*21 "Přepočtené koeficientem množství</t>
  </si>
  <si>
    <t>6*1,4</t>
  </si>
  <si>
    <t>0,088+0,012+3,039+0,23</t>
  </si>
  <si>
    <t>15,741+3,348+0,35+0,172+13,77</t>
  </si>
  <si>
    <t>3*3+2*1,7</t>
  </si>
  <si>
    <t>3,5*2,5</t>
  </si>
  <si>
    <t>3,3*5,1</t>
  </si>
  <si>
    <t>3,6*1,7+3*2</t>
  </si>
  <si>
    <t>767995113</t>
  </si>
  <si>
    <t>Montáž atypických zámečnických konstrukcí hm přes 10 do 20 kg</t>
  </si>
  <si>
    <t>-74595593</t>
  </si>
  <si>
    <t>Montáž ostatních atypických zámečnických konstrukcí hmotnosti přes 10 do 20 kg</t>
  </si>
  <si>
    <t>https://podminky.urs.cz/item/CS_URS_2024_01/767995113</t>
  </si>
  <si>
    <t>rám proti manipulaci s poklopy</t>
  </si>
  <si>
    <t>Hmotnost: 2,1 kg/m</t>
  </si>
  <si>
    <t>15m</t>
  </si>
  <si>
    <t>15*2,1</t>
  </si>
  <si>
    <t>13010218</t>
  </si>
  <si>
    <t>tyč ocelová plochá jakost S235JR (11 375) 50x5mm</t>
  </si>
  <si>
    <t>-1545871720</t>
  </si>
  <si>
    <t>15*2,1/1000</t>
  </si>
  <si>
    <t>-1350162649</t>
  </si>
  <si>
    <t>6m3</t>
  </si>
  <si>
    <t>02 - Hnátnice_demolice strážní domek</t>
  </si>
  <si>
    <t>02-01 - DOMEK</t>
  </si>
  <si>
    <t>Hnátnice</t>
  </si>
  <si>
    <t xml:space="preserve">    96 - Bourání konstrukcí</t>
  </si>
  <si>
    <t xml:space="preserve">    713 - Izolace tepelné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</si>
  <si>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</si>
  <si>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</si>
  <si>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</si>
  <si>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</si>
  <si>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</si>
  <si>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776 - Podlahy povlakové</t>
  </si>
  <si>
    <t xml:space="preserve">    787 - Dokončovací práce - zasklívání</t>
  </si>
  <si>
    <t>111251102</t>
  </si>
  <si>
    <t>Odstranění křovin a stromů průměru kmene do 100 mm i s kořeny sklonu terénu do 1:5 z celkové plochy přes 100 do 500 m2 strojně</t>
  </si>
  <si>
    <t>1834329207</t>
  </si>
  <si>
    <t>Odstranění křovin a stromů s odstraněním kořenů strojně průměru kmene do 100 mm v rovině nebo ve svahu sklonu terénu do 1:5, při celkové ploše přes 100 do 500 m2</t>
  </si>
  <si>
    <t>https://podminky.urs.cz/item/CS_URS_2024_01/111251102</t>
  </si>
  <si>
    <t>500</t>
  </si>
  <si>
    <t>-936460872</t>
  </si>
  <si>
    <t>sklípek</t>
  </si>
  <si>
    <t>2,3*3,1*1,5</t>
  </si>
  <si>
    <t>septik</t>
  </si>
  <si>
    <t>4,2*3,6*2,2</t>
  </si>
  <si>
    <t>2,3*3,1*1,5*1,8</t>
  </si>
  <si>
    <t>4,2*3,6*2,2*1,8</t>
  </si>
  <si>
    <t>197416871</t>
  </si>
  <si>
    <t>500-(12,8*9,1+5*3,3)</t>
  </si>
  <si>
    <t>půdorys objektu</t>
  </si>
  <si>
    <t>12,8*9,1+5*3,3</t>
  </si>
  <si>
    <t>okolí objektu</t>
  </si>
  <si>
    <t>192,98*0,2*1,4</t>
  </si>
  <si>
    <t>181411121</t>
  </si>
  <si>
    <t>Založení lučního trávníku výsevem pl do 1000 m2 v rovině a ve svahu do 1:5</t>
  </si>
  <si>
    <t>-172007767</t>
  </si>
  <si>
    <t>Založení trávníku na půdě předem připravené plochy do 1000 m2 výsevem včetně utažení lučního v rovině nebo na svahu do 1:5</t>
  </si>
  <si>
    <t>https://podminky.urs.cz/item/CS_URS_2024_01/181411121</t>
  </si>
  <si>
    <t>500+(12,8*9,1+5*3,3)</t>
  </si>
  <si>
    <t>00572470</t>
  </si>
  <si>
    <t>osivo směs travní univerzál</t>
  </si>
  <si>
    <t>844140910</t>
  </si>
  <si>
    <t>0,02 kg/m2</t>
  </si>
  <si>
    <t>632,95*0,02</t>
  </si>
  <si>
    <t>Bourání šachet ze zdiva cihelného ručně obestavěného prostoru do 1,5 m3</t>
  </si>
  <si>
    <t>https://podminky.urs.cz/item/CS_URS_2024_01/890111812</t>
  </si>
  <si>
    <t xml:space="preserve">ubourání  septiku</t>
  </si>
  <si>
    <t>4,2*3,6*1</t>
  </si>
  <si>
    <t>-135722096</t>
  </si>
  <si>
    <t>vysekání dna septiku a sklepa</t>
  </si>
  <si>
    <t>4+10</t>
  </si>
  <si>
    <t>Bourání konstrukcí</t>
  </si>
  <si>
    <t>961044111</t>
  </si>
  <si>
    <t>Bourání základů z betonu prostého</t>
  </si>
  <si>
    <t>https://podminky.urs.cz/item/CS_URS_2024_01/961044111</t>
  </si>
  <si>
    <t>12,8*0,6*0,8*3</t>
  </si>
  <si>
    <t>9,1*0,6*0,8*2</t>
  </si>
  <si>
    <t>5*0,6*0,8</t>
  </si>
  <si>
    <t>2,5*0,6*0,8*2</t>
  </si>
  <si>
    <t>3,*0,4*1*2</t>
  </si>
  <si>
    <t>2,3*0,4*1*2</t>
  </si>
  <si>
    <t>0,6*0,6*2</t>
  </si>
  <si>
    <t>2,3*3,1</t>
  </si>
  <si>
    <t>3 schody před domkem</t>
  </si>
  <si>
    <t>3,6</t>
  </si>
  <si>
    <t>963053935</t>
  </si>
  <si>
    <t>Bourání ŽB schodišťových ramen monolitických zazděných oboustranně</t>
  </si>
  <si>
    <t>Bourání železobetonových monolitických schodišťových ramen zazděných oboustranně</t>
  </si>
  <si>
    <t>https://podminky.urs.cz/item/CS_URS_2024_01/963053935</t>
  </si>
  <si>
    <t>schody do sklepa</t>
  </si>
  <si>
    <t>2*1,5</t>
  </si>
  <si>
    <t>11,9*8,2*0,15</t>
  </si>
  <si>
    <t>4,4*2,2*0,15</t>
  </si>
  <si>
    <t>966052121</t>
  </si>
  <si>
    <t>Bourání sloupků a vzpěr ŽB plotových s betonovou patkou</t>
  </si>
  <si>
    <t>Bourání plotových sloupků a vzpěr železobetonových výšky do 2,5 m s betonovou patkou</t>
  </si>
  <si>
    <t>https://podminky.urs.cz/item/CS_URS_2024_01/966052121</t>
  </si>
  <si>
    <t>966071711</t>
  </si>
  <si>
    <t>Bourání sloupků a vzpěr plotových ocelových do 2,5 m zabetonovaných</t>
  </si>
  <si>
    <t>Bourání plotových sloupků a vzpěr ocelových trubkových nebo profilovaných výšky do 2,50 m zabetonovaných</t>
  </si>
  <si>
    <t>https://podminky.urs.cz/item/CS_URS_2024_01/966071711</t>
  </si>
  <si>
    <t>966071822</t>
  </si>
  <si>
    <t>Rozebrání oplocení z drátěného pletiva se čtvercovými oky v přes 1,6 do 2,0 m</t>
  </si>
  <si>
    <t>Rozebrání oplocení z pletiva drátěného se čtvercovými oky, výšky přes 1,6 do 2,0 m</t>
  </si>
  <si>
    <t>https://podminky.urs.cz/item/CS_URS_2024_01/966071822</t>
  </si>
  <si>
    <t>966073810</t>
  </si>
  <si>
    <t>Rozebrání vrat a vrátek k oplocení pl do 2 m2</t>
  </si>
  <si>
    <t>Rozebrání vrat a vrátek k oplocení plochy jednotlivě do 2 m2</t>
  </si>
  <si>
    <t>https://podminky.urs.cz/item/CS_URS_2024_01/966073810</t>
  </si>
  <si>
    <t>968062376</t>
  </si>
  <si>
    <t>Vybourání dřevěných rámů oken zdvojených včetně křídel pl do 4 m2</t>
  </si>
  <si>
    <t>Vybourání dřevěných rámů oken s křídly, dveřních zárubní, vrat, stěn, ostění nebo obkladů rámů oken s křídly zdvojených, plochy do 4 m2</t>
  </si>
  <si>
    <t>https://podminky.urs.cz/item/CS_URS_2024_01/968062376</t>
  </si>
  <si>
    <t>2,1*1,5</t>
  </si>
  <si>
    <t>1,5*1,5*3</t>
  </si>
  <si>
    <t>3*2*0,7</t>
  </si>
  <si>
    <t>8*2*1</t>
  </si>
  <si>
    <t>968062456</t>
  </si>
  <si>
    <t>Vybourání dřevěných dveřních zárubní pl přes 2 m2</t>
  </si>
  <si>
    <t>Vybourání dřevěných rámů oken s křídly, dveřních zárubní, vrat, stěn, ostění nebo obkladů dveřních zárubní, plochy přes 2 m2</t>
  </si>
  <si>
    <t>https://podminky.urs.cz/item/CS_URS_2024_01/968062456</t>
  </si>
  <si>
    <t>968082016</t>
  </si>
  <si>
    <t>Vybourání plastových rámů oken včetně křídel plochy přes 1 do 2 m2</t>
  </si>
  <si>
    <t>Vybourání plastových rámů oken s křídly, dveřních zárubní, vrat rámu oken s křídly, plochy přes 1 do 2 m2</t>
  </si>
  <si>
    <t>https://podminky.urs.cz/item/CS_URS_2024_01/968082016</t>
  </si>
  <si>
    <t>0,6*0,7*5</t>
  </si>
  <si>
    <t>968082017</t>
  </si>
  <si>
    <t>Vybourání plastových rámů oken včetně křídel plochy přes 2 do 4 m2</t>
  </si>
  <si>
    <t>Vybourání plastových rámů oken s křídly, dveřních zárubní, vrat rámu oken s křídly, plochy přes 2 do 4 m2</t>
  </si>
  <si>
    <t>https://podminky.urs.cz/item/CS_URS_2024_01/968082017</t>
  </si>
  <si>
    <t>2,4*1,5</t>
  </si>
  <si>
    <t>12,8*9,1*3,4</t>
  </si>
  <si>
    <t>5*2,5*3,3</t>
  </si>
  <si>
    <t>-1634446008</t>
  </si>
  <si>
    <t>2030587134</t>
  </si>
  <si>
    <t>316,317*14 "Přepočtené koeficientem množství</t>
  </si>
  <si>
    <t>8*1,4</t>
  </si>
  <si>
    <t>997013804</t>
  </si>
  <si>
    <t>Poplatek za uložení na skládce (skládkovné) stavebního odpadu ze skla kód odpadu 17 02 02</t>
  </si>
  <si>
    <t>Poplatek za uložení stavebního odpadu na skládce (skládkovné) ze skla zatříděného do Katalogu odpadů pod kódem 17 02 02</t>
  </si>
  <si>
    <t>https://podminky.urs.cz/item/CS_URS_2024_01/997013804</t>
  </si>
  <si>
    <t xml:space="preserve">uložené tabule skla 1,2x0,8x0,005  20 kusů</t>
  </si>
  <si>
    <t>Hustota skla je 2 500 kg/m3 , 1 mm tloušťky tabule o ploše 1 m2 má hmotnost 2,5 kg</t>
  </si>
  <si>
    <t>(1,2*0,8*2,5*5*20)/1000</t>
  </si>
  <si>
    <t>0,258</t>
  </si>
  <si>
    <t>0,337+1,778+0,188+11,041</t>
  </si>
  <si>
    <t>997013813</t>
  </si>
  <si>
    <t>Poplatek za uložení na skládce (skládkovné) stavebního odpadu z plastických hmot kód odpadu 17 02 03</t>
  </si>
  <si>
    <t>Poplatek za uložení stavebního odpadu na skládce (skládkovné) z plastických hmot zatříděného do Katalogu odpadů pod kódem 17 02 03</t>
  </si>
  <si>
    <t>https://podminky.urs.cz/item/CS_URS_2024_01/997013813</t>
  </si>
  <si>
    <t>0,124+0,184+0,114+0,258</t>
  </si>
  <si>
    <t>0,179</t>
  </si>
  <si>
    <t>23,587+0,042+63,936+7,632+1,203+3,979+0,252+1,08+35,396+2,688+5,61+0,446+0,384+153,049+0,308+0,356+0,056+0,15+0,123+1,582</t>
  </si>
  <si>
    <t>84</t>
  </si>
  <si>
    <t>13,75*8+13,8*3</t>
  </si>
  <si>
    <t>6*3,5</t>
  </si>
  <si>
    <t>713</t>
  </si>
  <si>
    <t>Izolace tepelné</t>
  </si>
  <si>
    <t>713110811</t>
  </si>
  <si>
    <t>Odstranění tepelné izolace stropů volně kladené z vláknitých materiálů suchých tl do 100 mm</t>
  </si>
  <si>
    <t>Odstranění tepelné izolace stropů nebo podhledů z rohoží, pásů, dílců, desek, bloků volně kladených z vláknitých materiálů suchých, tloušťka izolace do 100 mm</t>
  </si>
  <si>
    <t>https://podminky.urs.cz/item/CS_URS_2024_01/713110811</t>
  </si>
  <si>
    <t>půdorys domu</t>
  </si>
  <si>
    <t>12,8*9,2</t>
  </si>
  <si>
    <t>8,24+2,17</t>
  </si>
  <si>
    <t>725</t>
  </si>
  <si>
    <t>Zdravotechnika - zařizovací předměty</t>
  </si>
  <si>
    <t>725110811</t>
  </si>
  <si>
    <t>Demontáž klozetů splachovací s nádrží</t>
  </si>
  <si>
    <t>soubor</t>
  </si>
  <si>
    <t>Demontáž klozetů splachovacích s nádrží nebo tlakovým splachovačem</t>
  </si>
  <si>
    <t>https://podminky.urs.cz/item/CS_URS_2024_01/725110811</t>
  </si>
  <si>
    <t>725210821</t>
  </si>
  <si>
    <t>Demontáž umyvadel bez výtokových armatur</t>
  </si>
  <si>
    <t>-1672961159</t>
  </si>
  <si>
    <t>Demontáž umyvadel bez výtokových armatur umyvadel</t>
  </si>
  <si>
    <t>https://podminky.urs.cz/item/CS_URS_2024_01/725210821</t>
  </si>
  <si>
    <t>725220842</t>
  </si>
  <si>
    <t>Demontáž van ocelových volně stojících</t>
  </si>
  <si>
    <t>https://podminky.urs.cz/item/CS_URS_2024_01/725220842</t>
  </si>
  <si>
    <t>725310823</t>
  </si>
  <si>
    <t>Demontáž dřez jednoduchý vestavěný v kuchyňských sestavách bez výtokových armatur</t>
  </si>
  <si>
    <t>-1291798940</t>
  </si>
  <si>
    <t>Demontáž dřezů jednodílných bez výtokových armatur vestavěných v kuchyňských sestavách</t>
  </si>
  <si>
    <t>https://podminky.urs.cz/item/CS_URS_2024_01/725310823</t>
  </si>
  <si>
    <t>725530823</t>
  </si>
  <si>
    <t>Demontáž ohřívač elektrický tlakový přes 50 do 200 l</t>
  </si>
  <si>
    <t>Demontáž elektrických zásobníkových ohřívačů vody tlakových od 50 do 200 l</t>
  </si>
  <si>
    <t>https://podminky.urs.cz/item/CS_URS_2024_01/725530823</t>
  </si>
  <si>
    <t>725610810</t>
  </si>
  <si>
    <t>Demontáž sporáků plynových</t>
  </si>
  <si>
    <t>Demontáž sporáků normálních nebo kombinovaných</t>
  </si>
  <si>
    <t>https://podminky.urs.cz/item/CS_URS_2024_01/725610810</t>
  </si>
  <si>
    <t>725820801</t>
  </si>
  <si>
    <t>Demontáž baterie nástěnné do G 3 / 4</t>
  </si>
  <si>
    <t>Demontáž baterií nástěnných do G 3/4</t>
  </si>
  <si>
    <t>https://podminky.urs.cz/item/CS_URS_2024_01/725820801</t>
  </si>
  <si>
    <t>731</t>
  </si>
  <si>
    <t>Ústřední vytápění - kotelny</t>
  </si>
  <si>
    <t>731200816</t>
  </si>
  <si>
    <t>Demontáž kotle ocelového na tuhá paliva výkon přes 40 do 60 kW</t>
  </si>
  <si>
    <t>Demontáž kotlů ocelových na tuhá paliva, o výkonu přes 40 do 60 kW</t>
  </si>
  <si>
    <t>https://podminky.urs.cz/item/CS_URS_2024_01/731200816</t>
  </si>
  <si>
    <t>733</t>
  </si>
  <si>
    <t>Ústřední vytápění - rozvodné potrubí</t>
  </si>
  <si>
    <t>733120815</t>
  </si>
  <si>
    <t>Demontáž potrubí ocelového hladkého D do 38</t>
  </si>
  <si>
    <t>Demontáž potrubí z trubek ocelových hladkých Ø do 38</t>
  </si>
  <si>
    <t>https://podminky.urs.cz/item/CS_URS_2024_01/733120815</t>
  </si>
  <si>
    <t>733191816</t>
  </si>
  <si>
    <t>Odřezání držáku potrubí třmenového D do 44,5 bez demontáže podpěr, konzol nebo výložníků</t>
  </si>
  <si>
    <t>Demontáž příslušenství potrubí odřezání třmenových držáků bez demontáže podpěr, konzol nebo výložníků Ø do 44,5</t>
  </si>
  <si>
    <t>https://podminky.urs.cz/item/CS_URS_2024_01/733191816</t>
  </si>
  <si>
    <t>735</t>
  </si>
  <si>
    <t>Ústřední vytápění - otopná tělesa</t>
  </si>
  <si>
    <t>735151821</t>
  </si>
  <si>
    <t>Demontáž otopného tělesa panelového dvouřadého dl do 1500 mm</t>
  </si>
  <si>
    <t>Demontáž otopných těles panelových dvouřadých stavební délky do 1500 mm</t>
  </si>
  <si>
    <t>https://podminky.urs.cz/item/CS_URS_2024_01/735151821</t>
  </si>
  <si>
    <t>741</t>
  </si>
  <si>
    <t>Elektroinstalace - silnoproud</t>
  </si>
  <si>
    <t>741211833</t>
  </si>
  <si>
    <t>Demontáž rozvodnic kovových na povrchu s krytím do IPx4 plochou do 0,8 m2</t>
  </si>
  <si>
    <t>Demontáž rozvodnic kovových, uložených na povrchu, krytí do IPx 4, plochy přes 0,2 do 0,8 m2</t>
  </si>
  <si>
    <t>https://podminky.urs.cz/item/CS_URS_2024_01/741211833</t>
  </si>
  <si>
    <t>podzednice+vrcholový trám</t>
  </si>
  <si>
    <t>13,5*4</t>
  </si>
  <si>
    <t>14*8</t>
  </si>
  <si>
    <t>14*5*2</t>
  </si>
  <si>
    <t>5,5*2</t>
  </si>
  <si>
    <t>6*3,3</t>
  </si>
  <si>
    <t>11,9*8,2</t>
  </si>
  <si>
    <t>14*5+14*3,7</t>
  </si>
  <si>
    <t>12+29,9+10+4,41+5,1+5,2+1+3,9+14</t>
  </si>
  <si>
    <t>764001851</t>
  </si>
  <si>
    <t>Demontáž hřebene s větrací mřížkou nebo hřebenovým plechem do suti</t>
  </si>
  <si>
    <t>Demontáž klempířských konstrukcí oplechování hřebene s větrací mřížkou nebo podkladním plechem do suti</t>
  </si>
  <si>
    <t>https://podminky.urs.cz/item/CS_URS_2024_01/764001851</t>
  </si>
  <si>
    <t>13,8</t>
  </si>
  <si>
    <t>8*2+3*4</t>
  </si>
  <si>
    <t>764002821</t>
  </si>
  <si>
    <t>Demontáž střešního výlezu do suti</t>
  </si>
  <si>
    <t>Demontáž klempířských konstrukcí střešního výlezu do suti</t>
  </si>
  <si>
    <t>https://podminky.urs.cz/item/CS_URS_2024_01/764002821</t>
  </si>
  <si>
    <t>67</t>
  </si>
  <si>
    <t>5*1,5+5*0,7</t>
  </si>
  <si>
    <t>13,8*2</t>
  </si>
  <si>
    <t>69</t>
  </si>
  <si>
    <t>764004861</t>
  </si>
  <si>
    <t>Demontáž svodu do suti</t>
  </si>
  <si>
    <t>Demontáž klempířských konstrukcí svodu do suti</t>
  </si>
  <si>
    <t>https://podminky.urs.cz/item/CS_URS_2024_01/764004861</t>
  </si>
  <si>
    <t>4*3+2,5</t>
  </si>
  <si>
    <t>71</t>
  </si>
  <si>
    <t>776</t>
  </si>
  <si>
    <t>Podlahy povlakové</t>
  </si>
  <si>
    <t>73</t>
  </si>
  <si>
    <t>776201812</t>
  </si>
  <si>
    <t>Demontáž lepených povlakových podlah s podložkou ručně</t>
  </si>
  <si>
    <t>142</t>
  </si>
  <si>
    <t>Demontáž povlakových podlahovin lepených ručně s podložkou</t>
  </si>
  <si>
    <t>https://podminky.urs.cz/item/CS_URS_2024_01/776201812</t>
  </si>
  <si>
    <t>5,5+14,0+29,9+10,0+18,0+1,0</t>
  </si>
  <si>
    <t>776410811</t>
  </si>
  <si>
    <t>Odstranění soklíků a lišt pryžových nebo plastových</t>
  </si>
  <si>
    <t>144</t>
  </si>
  <si>
    <t>Demontáž soklíků nebo lišt pryžových nebo plastových</t>
  </si>
  <si>
    <t>https://podminky.urs.cz/item/CS_URS_2024_01/776410811</t>
  </si>
  <si>
    <t>(3,7+3,2)*2*2</t>
  </si>
  <si>
    <t>(6,5+4,5)*2</t>
  </si>
  <si>
    <t>(1,6+3)*2</t>
  </si>
  <si>
    <t>(4,2+3,8)*2</t>
  </si>
  <si>
    <t>787</t>
  </si>
  <si>
    <t>Dokončovací práce - zasklívání</t>
  </si>
  <si>
    <t>75</t>
  </si>
  <si>
    <t>787600802</t>
  </si>
  <si>
    <t>Vysklívání oken a dveří plochy skla plochého přes 1 do 3 m2</t>
  </si>
  <si>
    <t>1794926740</t>
  </si>
  <si>
    <t>Vysklívání oken a dveří skla plochého, plochy přes 1 do 3 m2</t>
  </si>
  <si>
    <t>https://podminky.urs.cz/item/CS_URS_2024_01/787600802</t>
  </si>
  <si>
    <t>146</t>
  </si>
  <si>
    <t>77</t>
  </si>
  <si>
    <t>512</t>
  </si>
  <si>
    <t>1288089815</t>
  </si>
  <si>
    <t>148</t>
  </si>
  <si>
    <t>79</t>
  </si>
  <si>
    <t>-2031003205</t>
  </si>
  <si>
    <t>2242148</t>
  </si>
  <si>
    <t>02-02 - Seník</t>
  </si>
  <si>
    <t>seník</t>
  </si>
  <si>
    <t>5,2*3,4*2,5</t>
  </si>
  <si>
    <t>39548939</t>
  </si>
  <si>
    <t>2,991*14 "Přepočtené koeficientem množství</t>
  </si>
  <si>
    <t>1,724+1,268</t>
  </si>
  <si>
    <t>5,5*2,8*2</t>
  </si>
  <si>
    <t>5,5*3</t>
  </si>
  <si>
    <t>6*2*2,8</t>
  </si>
  <si>
    <t>5,6</t>
  </si>
  <si>
    <t>2,8*4</t>
  </si>
  <si>
    <t>2,8*2</t>
  </si>
  <si>
    <t>03 - Otovice_demolice základů bývalého skladu</t>
  </si>
  <si>
    <t>Otovice</t>
  </si>
  <si>
    <t xml:space="preserve">    998 - Přesun hmot</t>
  </si>
  <si>
    <t>VRN3 - Zařízení staveniště</t>
  </si>
  <si>
    <t>162301501</t>
  </si>
  <si>
    <t>Vodorovné přemístění křovin do 5 km D kmene do 100 mm</t>
  </si>
  <si>
    <t>452139853</t>
  </si>
  <si>
    <t>Vodorovné přemístění smýcených křovin do průměru kmene 100 mm na vzdálenost do 5 000 m</t>
  </si>
  <si>
    <t>https://podminky.urs.cz/item/CS_URS_2024_01/162301501</t>
  </si>
  <si>
    <t>10*8</t>
  </si>
  <si>
    <t>-678167055</t>
  </si>
  <si>
    <t>7,32*11,3*0,6</t>
  </si>
  <si>
    <t>58981126</t>
  </si>
  <si>
    <t>622296730</t>
  </si>
  <si>
    <t>49,63*2,4</t>
  </si>
  <si>
    <t>181006114</t>
  </si>
  <si>
    <t>Rozprostření zemin tl vrstvy do 0,3 m schopných zúrodnění v rovině a sklonu do 1:5</t>
  </si>
  <si>
    <t>780438913</t>
  </si>
  <si>
    <t>Rozprostření zemin schopných zúrodnění v rovině a ve sklonu do 1:5, tloušťka vrstvy přes 0,20 do 0,30 m</t>
  </si>
  <si>
    <t>https://podminky.urs.cz/item/CS_URS_2024_01/181006114</t>
  </si>
  <si>
    <t>1958798683</t>
  </si>
  <si>
    <t>-1122766011</t>
  </si>
  <si>
    <t>130*0,02*1,4</t>
  </si>
  <si>
    <t>407021494</t>
  </si>
  <si>
    <t>130+80</t>
  </si>
  <si>
    <t>319792381</t>
  </si>
  <si>
    <t>210*0,02</t>
  </si>
  <si>
    <t>961031411</t>
  </si>
  <si>
    <t>Bourání základů cihelných na MC</t>
  </si>
  <si>
    <t>758754242</t>
  </si>
  <si>
    <t>Bourání základů ze zdiva cihelného na maltu cementovou</t>
  </si>
  <si>
    <t>https://podminky.urs.cz/item/CS_URS_2024_01/961031411</t>
  </si>
  <si>
    <t>12,2*0,45*1,3*2</t>
  </si>
  <si>
    <t>7,32*0,45*1,3*2</t>
  </si>
  <si>
    <t>0,6*0,6*1,3*4</t>
  </si>
  <si>
    <t>962022391</t>
  </si>
  <si>
    <t>Bourání zdiva nadzákladového kamenného na MV nebo MVC přes 1 m3</t>
  </si>
  <si>
    <t>-506688936</t>
  </si>
  <si>
    <t>Bourání zdiva nadzákladového kamenného na maltu vápennou nebo vápenocementovou, objemu přes 1 m3</t>
  </si>
  <si>
    <t>https://podminky.urs.cz/item/CS_URS_2024_01/962022391</t>
  </si>
  <si>
    <t>10*0,5*1,3</t>
  </si>
  <si>
    <t>5*0,5*0,7*2</t>
  </si>
  <si>
    <t>1742667708</t>
  </si>
  <si>
    <t>-1397214251</t>
  </si>
  <si>
    <t>předpoklad skládky 30km</t>
  </si>
  <si>
    <t>30*69,478</t>
  </si>
  <si>
    <t>-1296815561</t>
  </si>
  <si>
    <t>komunální 1 kontajner /3m3</t>
  </si>
  <si>
    <t>1,4*3</t>
  </si>
  <si>
    <t>768859029</t>
  </si>
  <si>
    <t>69,478</t>
  </si>
  <si>
    <t>998</t>
  </si>
  <si>
    <t>Přesun hmot</t>
  </si>
  <si>
    <t>1775136023</t>
  </si>
  <si>
    <t>komunální odpad 1 kontajnery /3m3</t>
  </si>
  <si>
    <t>-1392395085</t>
  </si>
  <si>
    <t>999000009</t>
  </si>
  <si>
    <t>Ochrana funkčních objektů objednatele</t>
  </si>
  <si>
    <t>1491478589</t>
  </si>
  <si>
    <t>Poznámka k položce:_x000d_
- ochrana elekrického pilíře_x000d_
- ochrana podzemních kabelů v trase</t>
  </si>
  <si>
    <t>VRN3</t>
  </si>
  <si>
    <t>CS ÚRS 2023 02</t>
  </si>
  <si>
    <t>1024</t>
  </si>
  <si>
    <t>-959189675</t>
  </si>
  <si>
    <t>https://podminky.urs.cz/item/CS_URS_2023_02/030001000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</si>
</sst>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3" TargetMode="External" /><Relationship Id="rId2" Type="http://schemas.openxmlformats.org/officeDocument/2006/relationships/hyperlink" Target="https://podminky.urs.cz/item/CS_URS_2024_01/112155311" TargetMode="External" /><Relationship Id="rId3" Type="http://schemas.openxmlformats.org/officeDocument/2006/relationships/hyperlink" Target="https://podminky.urs.cz/item/CS_URS_2024_01/112101101" TargetMode="External" /><Relationship Id="rId4" Type="http://schemas.openxmlformats.org/officeDocument/2006/relationships/hyperlink" Target="https://podminky.urs.cz/item/CS_URS_2024_01/112101102" TargetMode="External" /><Relationship Id="rId5" Type="http://schemas.openxmlformats.org/officeDocument/2006/relationships/hyperlink" Target="https://podminky.urs.cz/item/CS_URS_2024_01/112251101" TargetMode="External" /><Relationship Id="rId6" Type="http://schemas.openxmlformats.org/officeDocument/2006/relationships/hyperlink" Target="https://podminky.urs.cz/item/CS_URS_2024_01/112251102" TargetMode="External" /><Relationship Id="rId7" Type="http://schemas.openxmlformats.org/officeDocument/2006/relationships/hyperlink" Target="https://podminky.urs.cz/item/CS_URS_2024_01/112155115" TargetMode="External" /><Relationship Id="rId8" Type="http://schemas.openxmlformats.org/officeDocument/2006/relationships/hyperlink" Target="https://podminky.urs.cz/item/CS_URS_2024_01/112155121" TargetMode="External" /><Relationship Id="rId9" Type="http://schemas.openxmlformats.org/officeDocument/2006/relationships/hyperlink" Target="https://podminky.urs.cz/item/CS_URS_2024_01/181006115" TargetMode="External" /><Relationship Id="rId10" Type="http://schemas.openxmlformats.org/officeDocument/2006/relationships/hyperlink" Target="https://podminky.urs.cz/item/CS_URS_2024_01/181111131" TargetMode="External" /><Relationship Id="rId11" Type="http://schemas.openxmlformats.org/officeDocument/2006/relationships/hyperlink" Target="https://podminky.urs.cz/item/CS_URS_2024_01/961043111" TargetMode="External" /><Relationship Id="rId12" Type="http://schemas.openxmlformats.org/officeDocument/2006/relationships/hyperlink" Target="https://podminky.urs.cz/item/CS_URS_2024_01/962032641" TargetMode="External" /><Relationship Id="rId13" Type="http://schemas.openxmlformats.org/officeDocument/2006/relationships/hyperlink" Target="https://podminky.urs.cz/item/CS_URS_2024_01/965043441" TargetMode="External" /><Relationship Id="rId14" Type="http://schemas.openxmlformats.org/officeDocument/2006/relationships/hyperlink" Target="https://podminky.urs.cz/item/CS_URS_2024_01/966003820" TargetMode="External" /><Relationship Id="rId15" Type="http://schemas.openxmlformats.org/officeDocument/2006/relationships/hyperlink" Target="https://podminky.urs.cz/item/CS_URS_2024_01/968062354" TargetMode="External" /><Relationship Id="rId16" Type="http://schemas.openxmlformats.org/officeDocument/2006/relationships/hyperlink" Target="https://podminky.urs.cz/item/CS_URS_2024_01/968062455" TargetMode="External" /><Relationship Id="rId17" Type="http://schemas.openxmlformats.org/officeDocument/2006/relationships/hyperlink" Target="https://podminky.urs.cz/item/CS_URS_2024_01/968062375" TargetMode="External" /><Relationship Id="rId18" Type="http://schemas.openxmlformats.org/officeDocument/2006/relationships/hyperlink" Target="https://podminky.urs.cz/item/CS_URS_2024_01/981011112" TargetMode="External" /><Relationship Id="rId19" Type="http://schemas.openxmlformats.org/officeDocument/2006/relationships/hyperlink" Target="https://podminky.urs.cz/item/CS_URS_2024_01/981011313" TargetMode="External" /><Relationship Id="rId20" Type="http://schemas.openxmlformats.org/officeDocument/2006/relationships/hyperlink" Target="https://podminky.urs.cz/item/CS_URS_2024_01/997006002" TargetMode="External" /><Relationship Id="rId21" Type="http://schemas.openxmlformats.org/officeDocument/2006/relationships/hyperlink" Target="https://podminky.urs.cz/item/CS_URS_2024_01/997006004" TargetMode="External" /><Relationship Id="rId22" Type="http://schemas.openxmlformats.org/officeDocument/2006/relationships/hyperlink" Target="https://podminky.urs.cz/item/CS_URS_2024_01/997006511" TargetMode="External" /><Relationship Id="rId23" Type="http://schemas.openxmlformats.org/officeDocument/2006/relationships/hyperlink" Target="https://podminky.urs.cz/item/CS_URS_2024_01/997006519" TargetMode="External" /><Relationship Id="rId24" Type="http://schemas.openxmlformats.org/officeDocument/2006/relationships/hyperlink" Target="https://podminky.urs.cz/item/CS_URS_2024_01/997013635" TargetMode="External" /><Relationship Id="rId25" Type="http://schemas.openxmlformats.org/officeDocument/2006/relationships/hyperlink" Target="https://podminky.urs.cz/item/CS_URS_2024_01/997013645" TargetMode="External" /><Relationship Id="rId26" Type="http://schemas.openxmlformats.org/officeDocument/2006/relationships/hyperlink" Target="https://podminky.urs.cz/item/CS_URS_2024_01/997013811" TargetMode="External" /><Relationship Id="rId27" Type="http://schemas.openxmlformats.org/officeDocument/2006/relationships/hyperlink" Target="https://podminky.urs.cz/item/CS_URS_2024_01/997013814" TargetMode="External" /><Relationship Id="rId28" Type="http://schemas.openxmlformats.org/officeDocument/2006/relationships/hyperlink" Target="https://podminky.urs.cz/item/CS_URS_2024_01/997013821" TargetMode="External" /><Relationship Id="rId29" Type="http://schemas.openxmlformats.org/officeDocument/2006/relationships/hyperlink" Target="https://podminky.urs.cz/item/CS_URS_2024_01/997013871" TargetMode="External" /><Relationship Id="rId30" Type="http://schemas.openxmlformats.org/officeDocument/2006/relationships/hyperlink" Target="https://podminky.urs.cz/item/CS_URS_2024_01/712331801" TargetMode="External" /><Relationship Id="rId31" Type="http://schemas.openxmlformats.org/officeDocument/2006/relationships/hyperlink" Target="https://podminky.urs.cz/item/CS_URS_2024_01/762331811" TargetMode="External" /><Relationship Id="rId32" Type="http://schemas.openxmlformats.org/officeDocument/2006/relationships/hyperlink" Target="https://podminky.urs.cz/item/CS_URS_2024_01/762341811" TargetMode="External" /><Relationship Id="rId33" Type="http://schemas.openxmlformats.org/officeDocument/2006/relationships/hyperlink" Target="https://podminky.urs.cz/item/CS_URS_2024_01/762421815" TargetMode="External" /><Relationship Id="rId34" Type="http://schemas.openxmlformats.org/officeDocument/2006/relationships/hyperlink" Target="https://podminky.urs.cz/item/CS_URS_2024_01/762521811" TargetMode="External" /><Relationship Id="rId35" Type="http://schemas.openxmlformats.org/officeDocument/2006/relationships/hyperlink" Target="https://podminky.urs.cz/item/CS_URS_2024_01/762811811" TargetMode="External" /><Relationship Id="rId36" Type="http://schemas.openxmlformats.org/officeDocument/2006/relationships/hyperlink" Target="https://podminky.urs.cz/item/CS_URS_2024_01/762822810" TargetMode="External" /><Relationship Id="rId37" Type="http://schemas.openxmlformats.org/officeDocument/2006/relationships/hyperlink" Target="https://podminky.urs.cz/item/CS_URS_2024_01/762841812" TargetMode="External" /><Relationship Id="rId38" Type="http://schemas.openxmlformats.org/officeDocument/2006/relationships/hyperlink" Target="https://podminky.urs.cz/item/CS_URS_2024_01/764001821" TargetMode="External" /><Relationship Id="rId39" Type="http://schemas.openxmlformats.org/officeDocument/2006/relationships/hyperlink" Target="https://podminky.urs.cz/item/CS_URS_2024_01/764001891" TargetMode="External" /><Relationship Id="rId40" Type="http://schemas.openxmlformats.org/officeDocument/2006/relationships/hyperlink" Target="https://podminky.urs.cz/item/CS_URS_2024_01/764002801" TargetMode="External" /><Relationship Id="rId41" Type="http://schemas.openxmlformats.org/officeDocument/2006/relationships/hyperlink" Target="https://podminky.urs.cz/item/CS_URS_2024_01/764002851" TargetMode="External" /><Relationship Id="rId42" Type="http://schemas.openxmlformats.org/officeDocument/2006/relationships/hyperlink" Target="https://podminky.urs.cz/item/CS_URS_2024_01/764002871" TargetMode="External" /><Relationship Id="rId43" Type="http://schemas.openxmlformats.org/officeDocument/2006/relationships/hyperlink" Target="https://podminky.urs.cz/item/CS_URS_2024_01/764004801" TargetMode="External" /><Relationship Id="rId44" Type="http://schemas.openxmlformats.org/officeDocument/2006/relationships/hyperlink" Target="https://podminky.urs.cz/item/CS_URS_2024_01/764004841" TargetMode="External" /><Relationship Id="rId45" Type="http://schemas.openxmlformats.org/officeDocument/2006/relationships/hyperlink" Target="https://podminky.urs.cz/item/CS_URS_2024_01/765131803" TargetMode="External" /><Relationship Id="rId46" Type="http://schemas.openxmlformats.org/officeDocument/2006/relationships/hyperlink" Target="https://podminky.urs.cz/item/CS_URS_2024_01/765131871" TargetMode="External" /><Relationship Id="rId47" Type="http://schemas.openxmlformats.org/officeDocument/2006/relationships/hyperlink" Target="https://podminky.urs.cz/item/CS_URS_2024_01/767996701" TargetMode="External" /><Relationship Id="rId48" Type="http://schemas.openxmlformats.org/officeDocument/2006/relationships/hyperlink" Target="https://podminky.urs.cz/item/CS_URS_2024_01/795121811" TargetMode="External" /><Relationship Id="rId49" Type="http://schemas.openxmlformats.org/officeDocument/2006/relationships/hyperlink" Target="https://podminky.urs.cz/item/CS_URS_2024_01/218040101" TargetMode="External" /><Relationship Id="rId50" Type="http://schemas.openxmlformats.org/officeDocument/2006/relationships/hyperlink" Target="https://podminky.urs.cz/item/CS_URS_2024_01/218040111" TargetMode="External" /><Relationship Id="rId51" Type="http://schemas.openxmlformats.org/officeDocument/2006/relationships/hyperlink" Target="https://podminky.urs.cz/item/CS_URS_2024_01/218040141" TargetMode="External" /><Relationship Id="rId52" Type="http://schemas.openxmlformats.org/officeDocument/2006/relationships/hyperlink" Target="https://podminky.urs.cz/item/CS_URS_2024_01/218040161" TargetMode="External" /><Relationship Id="rId53" Type="http://schemas.openxmlformats.org/officeDocument/2006/relationships/hyperlink" Target="https://podminky.urs.cz/item/CS_URS_2024_01/218040162" TargetMode="External" /><Relationship Id="rId54" Type="http://schemas.openxmlformats.org/officeDocument/2006/relationships/hyperlink" Target="https://podminky.urs.cz/item/CS_URS_2024_01/218040175" TargetMode="External" /><Relationship Id="rId55" Type="http://schemas.openxmlformats.org/officeDocument/2006/relationships/hyperlink" Target="https://podminky.urs.cz/item/CS_URS_2024_01/218203403" TargetMode="External" /><Relationship Id="rId56" Type="http://schemas.openxmlformats.org/officeDocument/2006/relationships/hyperlink" Target="https://podminky.urs.cz/item/CS_URS_2024_01/741211823" TargetMode="External" /><Relationship Id="rId57" Type="http://schemas.openxmlformats.org/officeDocument/2006/relationships/hyperlink" Target="https://podminky.urs.cz/item/CS_URS_2024_01/741211847" TargetMode="External" /><Relationship Id="rId58" Type="http://schemas.openxmlformats.org/officeDocument/2006/relationships/hyperlink" Target="https://podminky.urs.cz/item/CS_URS_2024_01/460010025" TargetMode="External" /><Relationship Id="rId59" Type="http://schemas.openxmlformats.org/officeDocument/2006/relationships/hyperlink" Target="https://podminky.urs.cz/item/CS_URS_2024_01/460091112" TargetMode="External" /><Relationship Id="rId60" Type="http://schemas.openxmlformats.org/officeDocument/2006/relationships/hyperlink" Target="https://podminky.urs.cz/item/CS_URS_2024_01/460391122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1111131" TargetMode="External" /><Relationship Id="rId2" Type="http://schemas.openxmlformats.org/officeDocument/2006/relationships/hyperlink" Target="https://podminky.urs.cz/item/CS_URS_2024_01/961043111" TargetMode="External" /><Relationship Id="rId3" Type="http://schemas.openxmlformats.org/officeDocument/2006/relationships/hyperlink" Target="https://podminky.urs.cz/item/CS_URS_2024_01/965043441" TargetMode="External" /><Relationship Id="rId4" Type="http://schemas.openxmlformats.org/officeDocument/2006/relationships/hyperlink" Target="https://podminky.urs.cz/item/CS_URS_2024_01/968062455" TargetMode="External" /><Relationship Id="rId5" Type="http://schemas.openxmlformats.org/officeDocument/2006/relationships/hyperlink" Target="https://podminky.urs.cz/item/CS_URS_2024_01/966072811" TargetMode="External" /><Relationship Id="rId6" Type="http://schemas.openxmlformats.org/officeDocument/2006/relationships/hyperlink" Target="https://podminky.urs.cz/item/CS_URS_2024_01/973049131" TargetMode="External" /><Relationship Id="rId7" Type="http://schemas.openxmlformats.org/officeDocument/2006/relationships/hyperlink" Target="https://podminky.urs.cz/item/CS_URS_2024_01/981011312" TargetMode="External" /><Relationship Id="rId8" Type="http://schemas.openxmlformats.org/officeDocument/2006/relationships/hyperlink" Target="https://podminky.urs.cz/item/CS_URS_2024_01/997006002" TargetMode="External" /><Relationship Id="rId9" Type="http://schemas.openxmlformats.org/officeDocument/2006/relationships/hyperlink" Target="https://podminky.urs.cz/item/CS_URS_2024_01/997006511" TargetMode="External" /><Relationship Id="rId10" Type="http://schemas.openxmlformats.org/officeDocument/2006/relationships/hyperlink" Target="https://podminky.urs.cz/item/CS_URS_2024_01/997006519" TargetMode="External" /><Relationship Id="rId11" Type="http://schemas.openxmlformats.org/officeDocument/2006/relationships/hyperlink" Target="https://podminky.urs.cz/item/CS_URS_2024_01/997013811" TargetMode="External" /><Relationship Id="rId12" Type="http://schemas.openxmlformats.org/officeDocument/2006/relationships/hyperlink" Target="https://podminky.urs.cz/item/CS_URS_2024_01/997013814" TargetMode="External" /><Relationship Id="rId13" Type="http://schemas.openxmlformats.org/officeDocument/2006/relationships/hyperlink" Target="https://podminky.urs.cz/item/CS_URS_2024_01/997013871" TargetMode="External" /><Relationship Id="rId14" Type="http://schemas.openxmlformats.org/officeDocument/2006/relationships/hyperlink" Target="https://podminky.urs.cz/item/CS_URS_2024_01/712331801" TargetMode="External" /><Relationship Id="rId15" Type="http://schemas.openxmlformats.org/officeDocument/2006/relationships/hyperlink" Target="https://podminky.urs.cz/item/CS_URS_2024_01/762331811" TargetMode="External" /><Relationship Id="rId16" Type="http://schemas.openxmlformats.org/officeDocument/2006/relationships/hyperlink" Target="https://podminky.urs.cz/item/CS_URS_2024_01/762341811" TargetMode="External" /><Relationship Id="rId17" Type="http://schemas.openxmlformats.org/officeDocument/2006/relationships/hyperlink" Target="https://podminky.urs.cz/item/CS_URS_2024_01/764001821" TargetMode="External" /><Relationship Id="rId18" Type="http://schemas.openxmlformats.org/officeDocument/2006/relationships/hyperlink" Target="https://podminky.urs.cz/item/CS_URS_2024_01/764002871" TargetMode="External" /><Relationship Id="rId19" Type="http://schemas.openxmlformats.org/officeDocument/2006/relationships/hyperlink" Target="https://podminky.urs.cz/item/CS_URS_2024_01/764004801" TargetMode="External" /><Relationship Id="rId20" Type="http://schemas.openxmlformats.org/officeDocument/2006/relationships/hyperlink" Target="https://podminky.urs.cz/item/CS_URS_2024_01/764004841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1111131" TargetMode="External" /><Relationship Id="rId2" Type="http://schemas.openxmlformats.org/officeDocument/2006/relationships/hyperlink" Target="https://podminky.urs.cz/item/CS_URS_2024_01/961043111" TargetMode="External" /><Relationship Id="rId3" Type="http://schemas.openxmlformats.org/officeDocument/2006/relationships/hyperlink" Target="https://podminky.urs.cz/item/CS_URS_2024_01/965043441" TargetMode="External" /><Relationship Id="rId4" Type="http://schemas.openxmlformats.org/officeDocument/2006/relationships/hyperlink" Target="https://podminky.urs.cz/item/CS_URS_2024_01/968062455" TargetMode="External" /><Relationship Id="rId5" Type="http://schemas.openxmlformats.org/officeDocument/2006/relationships/hyperlink" Target="https://podminky.urs.cz/item/CS_URS_2024_01/981011112" TargetMode="External" /><Relationship Id="rId6" Type="http://schemas.openxmlformats.org/officeDocument/2006/relationships/hyperlink" Target="https://podminky.urs.cz/item/CS_URS_2024_01/997006002" TargetMode="External" /><Relationship Id="rId7" Type="http://schemas.openxmlformats.org/officeDocument/2006/relationships/hyperlink" Target="https://podminky.urs.cz/item/CS_URS_2024_01/997006511" TargetMode="External" /><Relationship Id="rId8" Type="http://schemas.openxmlformats.org/officeDocument/2006/relationships/hyperlink" Target="https://podminky.urs.cz/item/CS_URS_2024_01/997006519" TargetMode="External" /><Relationship Id="rId9" Type="http://schemas.openxmlformats.org/officeDocument/2006/relationships/hyperlink" Target="https://podminky.urs.cz/item/CS_URS_2024_01/997013811" TargetMode="External" /><Relationship Id="rId10" Type="http://schemas.openxmlformats.org/officeDocument/2006/relationships/hyperlink" Target="https://podminky.urs.cz/item/CS_URS_2024_01/997013814" TargetMode="External" /><Relationship Id="rId11" Type="http://schemas.openxmlformats.org/officeDocument/2006/relationships/hyperlink" Target="https://podminky.urs.cz/item/CS_URS_2024_01/997013871" TargetMode="External" /><Relationship Id="rId12" Type="http://schemas.openxmlformats.org/officeDocument/2006/relationships/hyperlink" Target="https://podminky.urs.cz/item/CS_URS_2024_01/712331801" TargetMode="External" /><Relationship Id="rId13" Type="http://schemas.openxmlformats.org/officeDocument/2006/relationships/hyperlink" Target="https://podminky.urs.cz/item/CS_URS_2024_01/764001821" TargetMode="External" /><Relationship Id="rId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151404" TargetMode="External" /><Relationship Id="rId2" Type="http://schemas.openxmlformats.org/officeDocument/2006/relationships/hyperlink" Target="https://podminky.urs.cz/item/CS_URS_2024_01/162351103" TargetMode="External" /><Relationship Id="rId3" Type="http://schemas.openxmlformats.org/officeDocument/2006/relationships/hyperlink" Target="https://podminky.urs.cz/item/CS_URS_2024_01/174111101" TargetMode="External" /><Relationship Id="rId4" Type="http://schemas.openxmlformats.org/officeDocument/2006/relationships/hyperlink" Target="https://podminky.urs.cz/item/CS_URS_2024_01/181111131" TargetMode="External" /><Relationship Id="rId5" Type="http://schemas.openxmlformats.org/officeDocument/2006/relationships/hyperlink" Target="https://podminky.urs.cz/item/CS_URS_2024_01/894414211" TargetMode="External" /><Relationship Id="rId6" Type="http://schemas.openxmlformats.org/officeDocument/2006/relationships/hyperlink" Target="https://podminky.urs.cz/item/CS_URS_2024_01/962022591" TargetMode="External" /><Relationship Id="rId7" Type="http://schemas.openxmlformats.org/officeDocument/2006/relationships/hyperlink" Target="https://podminky.urs.cz/item/CS_URS_2024_01/962032231" TargetMode="External" /><Relationship Id="rId8" Type="http://schemas.openxmlformats.org/officeDocument/2006/relationships/hyperlink" Target="https://podminky.urs.cz/item/CS_URS_2024_01/963031434" TargetMode="External" /><Relationship Id="rId9" Type="http://schemas.openxmlformats.org/officeDocument/2006/relationships/hyperlink" Target="https://podminky.urs.cz/item/CS_URS_2024_01/963042819" TargetMode="External" /><Relationship Id="rId10" Type="http://schemas.openxmlformats.org/officeDocument/2006/relationships/hyperlink" Target="https://podminky.urs.cz/item/CS_URS_2024_01/968062455" TargetMode="External" /><Relationship Id="rId11" Type="http://schemas.openxmlformats.org/officeDocument/2006/relationships/hyperlink" Target="https://podminky.urs.cz/item/CS_URS_2024_01/973049131" TargetMode="External" /><Relationship Id="rId12" Type="http://schemas.openxmlformats.org/officeDocument/2006/relationships/hyperlink" Target="https://podminky.urs.cz/item/CS_URS_2024_01/981011111" TargetMode="External" /><Relationship Id="rId13" Type="http://schemas.openxmlformats.org/officeDocument/2006/relationships/hyperlink" Target="https://podminky.urs.cz/item/CS_URS_2024_01/997006002" TargetMode="External" /><Relationship Id="rId14" Type="http://schemas.openxmlformats.org/officeDocument/2006/relationships/hyperlink" Target="https://podminky.urs.cz/item/CS_URS_2024_01/997006511" TargetMode="External" /><Relationship Id="rId15" Type="http://schemas.openxmlformats.org/officeDocument/2006/relationships/hyperlink" Target="https://podminky.urs.cz/item/CS_URS_2024_01/997006519" TargetMode="External" /><Relationship Id="rId16" Type="http://schemas.openxmlformats.org/officeDocument/2006/relationships/hyperlink" Target="https://podminky.urs.cz/item/CS_URS_2024_01/997013635" TargetMode="External" /><Relationship Id="rId17" Type="http://schemas.openxmlformats.org/officeDocument/2006/relationships/hyperlink" Target="https://podminky.urs.cz/item/CS_URS_2024_01/997013811" TargetMode="External" /><Relationship Id="rId18" Type="http://schemas.openxmlformats.org/officeDocument/2006/relationships/hyperlink" Target="https://podminky.urs.cz/item/CS_URS_2024_01/997013871" TargetMode="External" /><Relationship Id="rId19" Type="http://schemas.openxmlformats.org/officeDocument/2006/relationships/hyperlink" Target="https://podminky.urs.cz/item/CS_URS_2024_01/762331811" TargetMode="External" /><Relationship Id="rId20" Type="http://schemas.openxmlformats.org/officeDocument/2006/relationships/hyperlink" Target="https://podminky.urs.cz/item/CS_URS_2024_01/762341811" TargetMode="External" /><Relationship Id="rId21" Type="http://schemas.openxmlformats.org/officeDocument/2006/relationships/hyperlink" Target="https://podminky.urs.cz/item/CS_URS_2024_01/764001821" TargetMode="External" /><Relationship Id="rId22" Type="http://schemas.openxmlformats.org/officeDocument/2006/relationships/hyperlink" Target="https://podminky.urs.cz/item/CS_URS_2024_01/767995113" TargetMode="External" /><Relationship Id="rId2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2" TargetMode="External" /><Relationship Id="rId2" Type="http://schemas.openxmlformats.org/officeDocument/2006/relationships/hyperlink" Target="https://podminky.urs.cz/item/CS_URS_2024_01/112155311" TargetMode="External" /><Relationship Id="rId3" Type="http://schemas.openxmlformats.org/officeDocument/2006/relationships/hyperlink" Target="https://podminky.urs.cz/item/CS_URS_2024_01/112101101" TargetMode="External" /><Relationship Id="rId4" Type="http://schemas.openxmlformats.org/officeDocument/2006/relationships/hyperlink" Target="https://podminky.urs.cz/item/CS_URS_2024_01/112251101" TargetMode="External" /><Relationship Id="rId5" Type="http://schemas.openxmlformats.org/officeDocument/2006/relationships/hyperlink" Target="https://podminky.urs.cz/item/CS_URS_2024_01/112155115" TargetMode="External" /><Relationship Id="rId6" Type="http://schemas.openxmlformats.org/officeDocument/2006/relationships/hyperlink" Target="https://podminky.urs.cz/item/CS_URS_2024_01/174111101" TargetMode="External" /><Relationship Id="rId7" Type="http://schemas.openxmlformats.org/officeDocument/2006/relationships/hyperlink" Target="https://podminky.urs.cz/item/CS_URS_2024_01/181006115" TargetMode="External" /><Relationship Id="rId8" Type="http://schemas.openxmlformats.org/officeDocument/2006/relationships/hyperlink" Target="https://podminky.urs.cz/item/CS_URS_2024_01/181111131" TargetMode="External" /><Relationship Id="rId9" Type="http://schemas.openxmlformats.org/officeDocument/2006/relationships/hyperlink" Target="https://podminky.urs.cz/item/CS_URS_2024_01/181411121" TargetMode="External" /><Relationship Id="rId10" Type="http://schemas.openxmlformats.org/officeDocument/2006/relationships/hyperlink" Target="https://podminky.urs.cz/item/CS_URS_2024_01/890111812" TargetMode="External" /><Relationship Id="rId11" Type="http://schemas.openxmlformats.org/officeDocument/2006/relationships/hyperlink" Target="https://podminky.urs.cz/item/CS_URS_2024_01/894414211" TargetMode="External" /><Relationship Id="rId12" Type="http://schemas.openxmlformats.org/officeDocument/2006/relationships/hyperlink" Target="https://podminky.urs.cz/item/CS_URS_2024_01/973049131" TargetMode="External" /><Relationship Id="rId13" Type="http://schemas.openxmlformats.org/officeDocument/2006/relationships/hyperlink" Target="https://podminky.urs.cz/item/CS_URS_2024_01/961044111" TargetMode="External" /><Relationship Id="rId14" Type="http://schemas.openxmlformats.org/officeDocument/2006/relationships/hyperlink" Target="https://podminky.urs.cz/item/CS_URS_2024_01/962032231" TargetMode="External" /><Relationship Id="rId15" Type="http://schemas.openxmlformats.org/officeDocument/2006/relationships/hyperlink" Target="https://podminky.urs.cz/item/CS_URS_2024_01/962032641" TargetMode="External" /><Relationship Id="rId16" Type="http://schemas.openxmlformats.org/officeDocument/2006/relationships/hyperlink" Target="https://podminky.urs.cz/item/CS_URS_2024_01/963031434" TargetMode="External" /><Relationship Id="rId17" Type="http://schemas.openxmlformats.org/officeDocument/2006/relationships/hyperlink" Target="https://podminky.urs.cz/item/CS_URS_2024_01/963042819" TargetMode="External" /><Relationship Id="rId18" Type="http://schemas.openxmlformats.org/officeDocument/2006/relationships/hyperlink" Target="https://podminky.urs.cz/item/CS_URS_2024_01/963053935" TargetMode="External" /><Relationship Id="rId19" Type="http://schemas.openxmlformats.org/officeDocument/2006/relationships/hyperlink" Target="https://podminky.urs.cz/item/CS_URS_2024_01/965043441" TargetMode="External" /><Relationship Id="rId20" Type="http://schemas.openxmlformats.org/officeDocument/2006/relationships/hyperlink" Target="https://podminky.urs.cz/item/CS_URS_2024_01/966052121" TargetMode="External" /><Relationship Id="rId21" Type="http://schemas.openxmlformats.org/officeDocument/2006/relationships/hyperlink" Target="https://podminky.urs.cz/item/CS_URS_2024_01/966071711" TargetMode="External" /><Relationship Id="rId22" Type="http://schemas.openxmlformats.org/officeDocument/2006/relationships/hyperlink" Target="https://podminky.urs.cz/item/CS_URS_2024_01/966071822" TargetMode="External" /><Relationship Id="rId23" Type="http://schemas.openxmlformats.org/officeDocument/2006/relationships/hyperlink" Target="https://podminky.urs.cz/item/CS_URS_2024_01/966073810" TargetMode="External" /><Relationship Id="rId24" Type="http://schemas.openxmlformats.org/officeDocument/2006/relationships/hyperlink" Target="https://podminky.urs.cz/item/CS_URS_2024_01/968062376" TargetMode="External" /><Relationship Id="rId25" Type="http://schemas.openxmlformats.org/officeDocument/2006/relationships/hyperlink" Target="https://podminky.urs.cz/item/CS_URS_2024_01/968062455" TargetMode="External" /><Relationship Id="rId26" Type="http://schemas.openxmlformats.org/officeDocument/2006/relationships/hyperlink" Target="https://podminky.urs.cz/item/CS_URS_2024_01/968062456" TargetMode="External" /><Relationship Id="rId27" Type="http://schemas.openxmlformats.org/officeDocument/2006/relationships/hyperlink" Target="https://podminky.urs.cz/item/CS_URS_2024_01/968082016" TargetMode="External" /><Relationship Id="rId28" Type="http://schemas.openxmlformats.org/officeDocument/2006/relationships/hyperlink" Target="https://podminky.urs.cz/item/CS_URS_2024_01/968082017" TargetMode="External" /><Relationship Id="rId29" Type="http://schemas.openxmlformats.org/officeDocument/2006/relationships/hyperlink" Target="https://podminky.urs.cz/item/CS_URS_2024_01/981011313" TargetMode="External" /><Relationship Id="rId30" Type="http://schemas.openxmlformats.org/officeDocument/2006/relationships/hyperlink" Target="https://podminky.urs.cz/item/CS_URS_2024_01/997006002" TargetMode="External" /><Relationship Id="rId31" Type="http://schemas.openxmlformats.org/officeDocument/2006/relationships/hyperlink" Target="https://podminky.urs.cz/item/CS_URS_2024_01/997006511" TargetMode="External" /><Relationship Id="rId32" Type="http://schemas.openxmlformats.org/officeDocument/2006/relationships/hyperlink" Target="https://podminky.urs.cz/item/CS_URS_2024_01/997006519" TargetMode="External" /><Relationship Id="rId33" Type="http://schemas.openxmlformats.org/officeDocument/2006/relationships/hyperlink" Target="https://podminky.urs.cz/item/CS_URS_2024_01/997013635" TargetMode="External" /><Relationship Id="rId34" Type="http://schemas.openxmlformats.org/officeDocument/2006/relationships/hyperlink" Target="https://podminky.urs.cz/item/CS_URS_2024_01/997013804" TargetMode="External" /><Relationship Id="rId35" Type="http://schemas.openxmlformats.org/officeDocument/2006/relationships/hyperlink" Target="https://podminky.urs.cz/item/CS_URS_2024_01/997013811" TargetMode="External" /><Relationship Id="rId36" Type="http://schemas.openxmlformats.org/officeDocument/2006/relationships/hyperlink" Target="https://podminky.urs.cz/item/CS_URS_2024_01/997013813" TargetMode="External" /><Relationship Id="rId37" Type="http://schemas.openxmlformats.org/officeDocument/2006/relationships/hyperlink" Target="https://podminky.urs.cz/item/CS_URS_2024_01/997013814" TargetMode="External" /><Relationship Id="rId38" Type="http://schemas.openxmlformats.org/officeDocument/2006/relationships/hyperlink" Target="https://podminky.urs.cz/item/CS_URS_2024_01/997013871" TargetMode="External" /><Relationship Id="rId39" Type="http://schemas.openxmlformats.org/officeDocument/2006/relationships/hyperlink" Target="https://podminky.urs.cz/item/CS_URS_2024_01/712331801" TargetMode="External" /><Relationship Id="rId40" Type="http://schemas.openxmlformats.org/officeDocument/2006/relationships/hyperlink" Target="https://podminky.urs.cz/item/CS_URS_2024_01/713110811" TargetMode="External" /><Relationship Id="rId41" Type="http://schemas.openxmlformats.org/officeDocument/2006/relationships/hyperlink" Target="https://podminky.urs.cz/item/CS_URS_2024_01/725110811" TargetMode="External" /><Relationship Id="rId42" Type="http://schemas.openxmlformats.org/officeDocument/2006/relationships/hyperlink" Target="https://podminky.urs.cz/item/CS_URS_2024_01/725210821" TargetMode="External" /><Relationship Id="rId43" Type="http://schemas.openxmlformats.org/officeDocument/2006/relationships/hyperlink" Target="https://podminky.urs.cz/item/CS_URS_2024_01/725220842" TargetMode="External" /><Relationship Id="rId44" Type="http://schemas.openxmlformats.org/officeDocument/2006/relationships/hyperlink" Target="https://podminky.urs.cz/item/CS_URS_2024_01/725310823" TargetMode="External" /><Relationship Id="rId45" Type="http://schemas.openxmlformats.org/officeDocument/2006/relationships/hyperlink" Target="https://podminky.urs.cz/item/CS_URS_2024_01/725530823" TargetMode="External" /><Relationship Id="rId46" Type="http://schemas.openxmlformats.org/officeDocument/2006/relationships/hyperlink" Target="https://podminky.urs.cz/item/CS_URS_2024_01/725610810" TargetMode="External" /><Relationship Id="rId47" Type="http://schemas.openxmlformats.org/officeDocument/2006/relationships/hyperlink" Target="https://podminky.urs.cz/item/CS_URS_2024_01/725820801" TargetMode="External" /><Relationship Id="rId48" Type="http://schemas.openxmlformats.org/officeDocument/2006/relationships/hyperlink" Target="https://podminky.urs.cz/item/CS_URS_2024_01/731200816" TargetMode="External" /><Relationship Id="rId49" Type="http://schemas.openxmlformats.org/officeDocument/2006/relationships/hyperlink" Target="https://podminky.urs.cz/item/CS_URS_2024_01/733120815" TargetMode="External" /><Relationship Id="rId50" Type="http://schemas.openxmlformats.org/officeDocument/2006/relationships/hyperlink" Target="https://podminky.urs.cz/item/CS_URS_2024_01/733191816" TargetMode="External" /><Relationship Id="rId51" Type="http://schemas.openxmlformats.org/officeDocument/2006/relationships/hyperlink" Target="https://podminky.urs.cz/item/CS_URS_2024_01/735151821" TargetMode="External" /><Relationship Id="rId52" Type="http://schemas.openxmlformats.org/officeDocument/2006/relationships/hyperlink" Target="https://podminky.urs.cz/item/CS_URS_2024_01/218203403" TargetMode="External" /><Relationship Id="rId53" Type="http://schemas.openxmlformats.org/officeDocument/2006/relationships/hyperlink" Target="https://podminky.urs.cz/item/CS_URS_2024_01/741211833" TargetMode="External" /><Relationship Id="rId54" Type="http://schemas.openxmlformats.org/officeDocument/2006/relationships/hyperlink" Target="https://podminky.urs.cz/item/CS_URS_2024_01/741211847" TargetMode="External" /><Relationship Id="rId55" Type="http://schemas.openxmlformats.org/officeDocument/2006/relationships/hyperlink" Target="https://podminky.urs.cz/item/CS_URS_2024_01/762331811" TargetMode="External" /><Relationship Id="rId56" Type="http://schemas.openxmlformats.org/officeDocument/2006/relationships/hyperlink" Target="https://podminky.urs.cz/item/CS_URS_2024_01/762341811" TargetMode="External" /><Relationship Id="rId57" Type="http://schemas.openxmlformats.org/officeDocument/2006/relationships/hyperlink" Target="https://podminky.urs.cz/item/CS_URS_2024_01/762811811" TargetMode="External" /><Relationship Id="rId58" Type="http://schemas.openxmlformats.org/officeDocument/2006/relationships/hyperlink" Target="https://podminky.urs.cz/item/CS_URS_2024_01/762822810" TargetMode="External" /><Relationship Id="rId59" Type="http://schemas.openxmlformats.org/officeDocument/2006/relationships/hyperlink" Target="https://podminky.urs.cz/item/CS_URS_2024_01/762841812" TargetMode="External" /><Relationship Id="rId60" Type="http://schemas.openxmlformats.org/officeDocument/2006/relationships/hyperlink" Target="https://podminky.urs.cz/item/CS_URS_2024_01/764001821" TargetMode="External" /><Relationship Id="rId61" Type="http://schemas.openxmlformats.org/officeDocument/2006/relationships/hyperlink" Target="https://podminky.urs.cz/item/CS_URS_2024_01/764001851" TargetMode="External" /><Relationship Id="rId62" Type="http://schemas.openxmlformats.org/officeDocument/2006/relationships/hyperlink" Target="https://podminky.urs.cz/item/CS_URS_2024_01/764002801" TargetMode="External" /><Relationship Id="rId63" Type="http://schemas.openxmlformats.org/officeDocument/2006/relationships/hyperlink" Target="https://podminky.urs.cz/item/CS_URS_2024_01/764002821" TargetMode="External" /><Relationship Id="rId64" Type="http://schemas.openxmlformats.org/officeDocument/2006/relationships/hyperlink" Target="https://podminky.urs.cz/item/CS_URS_2024_01/764002851" TargetMode="External" /><Relationship Id="rId65" Type="http://schemas.openxmlformats.org/officeDocument/2006/relationships/hyperlink" Target="https://podminky.urs.cz/item/CS_URS_2024_01/764004801" TargetMode="External" /><Relationship Id="rId66" Type="http://schemas.openxmlformats.org/officeDocument/2006/relationships/hyperlink" Target="https://podminky.urs.cz/item/CS_URS_2024_01/764004841" TargetMode="External" /><Relationship Id="rId67" Type="http://schemas.openxmlformats.org/officeDocument/2006/relationships/hyperlink" Target="https://podminky.urs.cz/item/CS_URS_2024_01/764004861" TargetMode="External" /><Relationship Id="rId68" Type="http://schemas.openxmlformats.org/officeDocument/2006/relationships/hyperlink" Target="https://podminky.urs.cz/item/CS_URS_2024_01/767995113" TargetMode="External" /><Relationship Id="rId69" Type="http://schemas.openxmlformats.org/officeDocument/2006/relationships/hyperlink" Target="https://podminky.urs.cz/item/CS_URS_2024_01/776201812" TargetMode="External" /><Relationship Id="rId70" Type="http://schemas.openxmlformats.org/officeDocument/2006/relationships/hyperlink" Target="https://podminky.urs.cz/item/CS_URS_2024_01/776410811" TargetMode="External" /><Relationship Id="rId71" Type="http://schemas.openxmlformats.org/officeDocument/2006/relationships/hyperlink" Target="https://podminky.urs.cz/item/CS_URS_2024_01/787600802" TargetMode="External" /><Relationship Id="rId7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81011111" TargetMode="External" /><Relationship Id="rId2" Type="http://schemas.openxmlformats.org/officeDocument/2006/relationships/hyperlink" Target="https://podminky.urs.cz/item/CS_URS_2024_01/997006511" TargetMode="External" /><Relationship Id="rId3" Type="http://schemas.openxmlformats.org/officeDocument/2006/relationships/hyperlink" Target="https://podminky.urs.cz/item/CS_URS_2024_01/997006519" TargetMode="External" /><Relationship Id="rId4" Type="http://schemas.openxmlformats.org/officeDocument/2006/relationships/hyperlink" Target="https://podminky.urs.cz/item/CS_URS_2024_01/997013811" TargetMode="External" /><Relationship Id="rId5" Type="http://schemas.openxmlformats.org/officeDocument/2006/relationships/hyperlink" Target="https://podminky.urs.cz/item/CS_URS_2024_01/712331801" TargetMode="External" /><Relationship Id="rId6" Type="http://schemas.openxmlformats.org/officeDocument/2006/relationships/hyperlink" Target="https://podminky.urs.cz/item/CS_URS_2024_01/762331811" TargetMode="External" /><Relationship Id="rId7" Type="http://schemas.openxmlformats.org/officeDocument/2006/relationships/hyperlink" Target="https://podminky.urs.cz/item/CS_URS_2024_01/762341811" TargetMode="External" /><Relationship Id="rId8" Type="http://schemas.openxmlformats.org/officeDocument/2006/relationships/hyperlink" Target="https://podminky.urs.cz/item/CS_URS_2024_01/764001821" TargetMode="External" /><Relationship Id="rId9" Type="http://schemas.openxmlformats.org/officeDocument/2006/relationships/hyperlink" Target="https://podminky.urs.cz/item/CS_URS_2024_01/764001851" TargetMode="External" /><Relationship Id="rId10" Type="http://schemas.openxmlformats.org/officeDocument/2006/relationships/hyperlink" Target="https://podminky.urs.cz/item/CS_URS_2024_01/764002801" TargetMode="External" /><Relationship Id="rId11" Type="http://schemas.openxmlformats.org/officeDocument/2006/relationships/hyperlink" Target="https://podminky.urs.cz/item/CS_URS_2024_01/764004801" TargetMode="External" /><Relationship Id="rId12" Type="http://schemas.openxmlformats.org/officeDocument/2006/relationships/hyperlink" Target="https://podminky.urs.cz/item/CS_URS_2024_01/764004841" TargetMode="External" /><Relationship Id="rId13" Type="http://schemas.openxmlformats.org/officeDocument/2006/relationships/hyperlink" Target="https://podminky.urs.cz/item/CS_URS_2024_01/764004861" TargetMode="External" /><Relationship Id="rId1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62301501" TargetMode="External" /><Relationship Id="rId2" Type="http://schemas.openxmlformats.org/officeDocument/2006/relationships/hyperlink" Target="https://podminky.urs.cz/item/CS_URS_2024_01/174111101" TargetMode="External" /><Relationship Id="rId3" Type="http://schemas.openxmlformats.org/officeDocument/2006/relationships/hyperlink" Target="https://podminky.urs.cz/item/CS_URS_2024_01/181006114" TargetMode="External" /><Relationship Id="rId4" Type="http://schemas.openxmlformats.org/officeDocument/2006/relationships/hyperlink" Target="https://podminky.urs.cz/item/CS_URS_2024_01/181111131" TargetMode="External" /><Relationship Id="rId5" Type="http://schemas.openxmlformats.org/officeDocument/2006/relationships/hyperlink" Target="https://podminky.urs.cz/item/CS_URS_2024_01/181411121" TargetMode="External" /><Relationship Id="rId6" Type="http://schemas.openxmlformats.org/officeDocument/2006/relationships/hyperlink" Target="https://podminky.urs.cz/item/CS_URS_2024_01/961031411" TargetMode="External" /><Relationship Id="rId7" Type="http://schemas.openxmlformats.org/officeDocument/2006/relationships/hyperlink" Target="https://podminky.urs.cz/item/CS_URS_2024_01/962022391" TargetMode="External" /><Relationship Id="rId8" Type="http://schemas.openxmlformats.org/officeDocument/2006/relationships/hyperlink" Target="https://podminky.urs.cz/item/CS_URS_2024_01/997006511" TargetMode="External" /><Relationship Id="rId9" Type="http://schemas.openxmlformats.org/officeDocument/2006/relationships/hyperlink" Target="https://podminky.urs.cz/item/CS_URS_2024_01/997006519" TargetMode="External" /><Relationship Id="rId10" Type="http://schemas.openxmlformats.org/officeDocument/2006/relationships/hyperlink" Target="https://podminky.urs.cz/item/CS_URS_2024_01/997013871" TargetMode="External" /><Relationship Id="rId11" Type="http://schemas.openxmlformats.org/officeDocument/2006/relationships/hyperlink" Target="https://podminky.urs.cz/item/CS_URS_2023_02/030001000" TargetMode="External" /><Relationship Id="rId12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OUA2_Balicek_1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Velká Jesenice, Hnátnice, Otovice - demolice (strážní domky, základy skladiště)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7. 6. 2024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ROUND(AG95+AG100+AG103,2)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ROUND(AS95+AS100+AS103,2)</f>
        <v>0</v>
      </c>
      <c r="AT94" s="114">
        <f>ROUND(SUM(AV94:AW94),2)</f>
        <v>0</v>
      </c>
      <c r="AU94" s="115">
        <f>ROUND(AU95+AU100+AU103,5)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ROUND(AZ95+AZ100+AZ103,2)</f>
        <v>0</v>
      </c>
      <c r="BA94" s="114">
        <f>ROUND(BA95+BA100+BA103,2)</f>
        <v>0</v>
      </c>
      <c r="BB94" s="114">
        <f>ROUND(BB95+BB100+BB103,2)</f>
        <v>0</v>
      </c>
      <c r="BC94" s="114">
        <f>ROUND(BC95+BC100+BC103,2)</f>
        <v>0</v>
      </c>
      <c r="BD94" s="116">
        <f>ROUND(BD95+BD100+BD103,2)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ROUND(SUM(AG96:AG99),2)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ROUND(SUM(AS96:AS99),2)</f>
        <v>0</v>
      </c>
      <c r="AT95" s="128">
        <f>ROUND(SUM(AV95:AW95),2)</f>
        <v>0</v>
      </c>
      <c r="AU95" s="129">
        <f>ROUND(SUM(AU96:AU99),5)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ROUND(SUM(AZ96:AZ99),2)</f>
        <v>0</v>
      </c>
      <c r="BA95" s="128">
        <f>ROUND(SUM(BA96:BA99),2)</f>
        <v>0</v>
      </c>
      <c r="BB95" s="128">
        <f>ROUND(SUM(BB96:BB99),2)</f>
        <v>0</v>
      </c>
      <c r="BC95" s="128">
        <f>ROUND(SUM(BC96:BC99),2)</f>
        <v>0</v>
      </c>
      <c r="BD95" s="130">
        <f>ROUND(SUM(BD96:BD99),2)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84</v>
      </c>
      <c r="F96" s="134"/>
      <c r="G96" s="134"/>
      <c r="H96" s="134"/>
      <c r="I96" s="134"/>
      <c r="J96" s="133"/>
      <c r="K96" s="134" t="s">
        <v>85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'01_01 - Velká Jesenice - 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86</v>
      </c>
      <c r="AR96" s="72"/>
      <c r="AS96" s="137">
        <v>0</v>
      </c>
      <c r="AT96" s="138">
        <f>ROUND(SUM(AV96:AW96),2)</f>
        <v>0</v>
      </c>
      <c r="AU96" s="139">
        <f>'01_01 - Velká Jesenice - ...'!P137</f>
        <v>0</v>
      </c>
      <c r="AV96" s="138">
        <f>'01_01 - Velká Jesenice - ...'!J35</f>
        <v>0</v>
      </c>
      <c r="AW96" s="138">
        <f>'01_01 - Velká Jesenice - ...'!J36</f>
        <v>0</v>
      </c>
      <c r="AX96" s="138">
        <f>'01_01 - Velká Jesenice - ...'!J37</f>
        <v>0</v>
      </c>
      <c r="AY96" s="138">
        <f>'01_01 - Velká Jesenice - ...'!J38</f>
        <v>0</v>
      </c>
      <c r="AZ96" s="138">
        <f>'01_01 - Velká Jesenice - ...'!F35</f>
        <v>0</v>
      </c>
      <c r="BA96" s="138">
        <f>'01_01 - Velká Jesenice - ...'!F36</f>
        <v>0</v>
      </c>
      <c r="BB96" s="138">
        <f>'01_01 - Velká Jesenice - ...'!F37</f>
        <v>0</v>
      </c>
      <c r="BC96" s="138">
        <f>'01_01 - Velká Jesenice - ...'!F38</f>
        <v>0</v>
      </c>
      <c r="BD96" s="140">
        <f>'01_01 - Velká Jesenice - ...'!F39</f>
        <v>0</v>
      </c>
      <c r="BE96" s="4"/>
      <c r="BT96" s="141" t="s">
        <v>82</v>
      </c>
      <c r="BV96" s="141" t="s">
        <v>75</v>
      </c>
      <c r="BW96" s="141" t="s">
        <v>87</v>
      </c>
      <c r="BX96" s="141" t="s">
        <v>81</v>
      </c>
      <c r="CL96" s="141" t="s">
        <v>1</v>
      </c>
    </row>
    <row r="97" s="4" customFormat="1" ht="16.5" customHeight="1">
      <c r="A97" s="132" t="s">
        <v>83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'01_02 - Zděná kůlna'!J32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86</v>
      </c>
      <c r="AR97" s="72"/>
      <c r="AS97" s="137">
        <v>0</v>
      </c>
      <c r="AT97" s="138">
        <f>ROUND(SUM(AV97:AW97),2)</f>
        <v>0</v>
      </c>
      <c r="AU97" s="139">
        <f>'01_02 - Zděná kůlna'!P131</f>
        <v>0</v>
      </c>
      <c r="AV97" s="138">
        <f>'01_02 - Zděná kůlna'!J35</f>
        <v>0</v>
      </c>
      <c r="AW97" s="138">
        <f>'01_02 - Zděná kůlna'!J36</f>
        <v>0</v>
      </c>
      <c r="AX97" s="138">
        <f>'01_02 - Zděná kůlna'!J37</f>
        <v>0</v>
      </c>
      <c r="AY97" s="138">
        <f>'01_02 - Zděná kůlna'!J38</f>
        <v>0</v>
      </c>
      <c r="AZ97" s="138">
        <f>'01_02 - Zděná kůlna'!F35</f>
        <v>0</v>
      </c>
      <c r="BA97" s="138">
        <f>'01_02 - Zděná kůlna'!F36</f>
        <v>0</v>
      </c>
      <c r="BB97" s="138">
        <f>'01_02 - Zděná kůlna'!F37</f>
        <v>0</v>
      </c>
      <c r="BC97" s="138">
        <f>'01_02 - Zděná kůlna'!F38</f>
        <v>0</v>
      </c>
      <c r="BD97" s="140">
        <f>'01_02 - Zděná kůlna'!F39</f>
        <v>0</v>
      </c>
      <c r="BE97" s="4"/>
      <c r="BT97" s="141" t="s">
        <v>82</v>
      </c>
      <c r="BV97" s="141" t="s">
        <v>75</v>
      </c>
      <c r="BW97" s="141" t="s">
        <v>90</v>
      </c>
      <c r="BX97" s="141" t="s">
        <v>81</v>
      </c>
      <c r="CL97" s="141" t="s">
        <v>1</v>
      </c>
    </row>
    <row r="98" s="4" customFormat="1" ht="16.5" customHeight="1">
      <c r="A98" s="132" t="s">
        <v>83</v>
      </c>
      <c r="B98" s="70"/>
      <c r="C98" s="133"/>
      <c r="D98" s="133"/>
      <c r="E98" s="134" t="s">
        <v>91</v>
      </c>
      <c r="F98" s="134"/>
      <c r="G98" s="134"/>
      <c r="H98" s="134"/>
      <c r="I98" s="134"/>
      <c r="J98" s="133"/>
      <c r="K98" s="134" t="s">
        <v>92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'01_03 - Dřevěná kůlna'!J32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86</v>
      </c>
      <c r="AR98" s="72"/>
      <c r="AS98" s="137">
        <v>0</v>
      </c>
      <c r="AT98" s="138">
        <f>ROUND(SUM(AV98:AW98),2)</f>
        <v>0</v>
      </c>
      <c r="AU98" s="139">
        <f>'01_03 - Dřevěná kůlna'!P128</f>
        <v>0</v>
      </c>
      <c r="AV98" s="138">
        <f>'01_03 - Dřevěná kůlna'!J35</f>
        <v>0</v>
      </c>
      <c r="AW98" s="138">
        <f>'01_03 - Dřevěná kůlna'!J36</f>
        <v>0</v>
      </c>
      <c r="AX98" s="138">
        <f>'01_03 - Dřevěná kůlna'!J37</f>
        <v>0</v>
      </c>
      <c r="AY98" s="138">
        <f>'01_03 - Dřevěná kůlna'!J38</f>
        <v>0</v>
      </c>
      <c r="AZ98" s="138">
        <f>'01_03 - Dřevěná kůlna'!F35</f>
        <v>0</v>
      </c>
      <c r="BA98" s="138">
        <f>'01_03 - Dřevěná kůlna'!F36</f>
        <v>0</v>
      </c>
      <c r="BB98" s="138">
        <f>'01_03 - Dřevěná kůlna'!F37</f>
        <v>0</v>
      </c>
      <c r="BC98" s="138">
        <f>'01_03 - Dřevěná kůlna'!F38</f>
        <v>0</v>
      </c>
      <c r="BD98" s="140">
        <f>'01_03 - Dřevěná kůlna'!F39</f>
        <v>0</v>
      </c>
      <c r="BE98" s="4"/>
      <c r="BT98" s="141" t="s">
        <v>82</v>
      </c>
      <c r="BV98" s="141" t="s">
        <v>75</v>
      </c>
      <c r="BW98" s="141" t="s">
        <v>93</v>
      </c>
      <c r="BX98" s="141" t="s">
        <v>81</v>
      </c>
      <c r="CL98" s="141" t="s">
        <v>1</v>
      </c>
    </row>
    <row r="99" s="4" customFormat="1" ht="16.5" customHeight="1">
      <c r="A99" s="132" t="s">
        <v>83</v>
      </c>
      <c r="B99" s="70"/>
      <c r="C99" s="133"/>
      <c r="D99" s="133"/>
      <c r="E99" s="134" t="s">
        <v>94</v>
      </c>
      <c r="F99" s="134"/>
      <c r="G99" s="134"/>
      <c r="H99" s="134"/>
      <c r="I99" s="134"/>
      <c r="J99" s="133"/>
      <c r="K99" s="134" t="s">
        <v>95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'01_04 - Ostatní objekty'!J32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86</v>
      </c>
      <c r="AR99" s="72"/>
      <c r="AS99" s="137">
        <v>0</v>
      </c>
      <c r="AT99" s="138">
        <f>ROUND(SUM(AV99:AW99),2)</f>
        <v>0</v>
      </c>
      <c r="AU99" s="139">
        <f>'01_04 - Ostatní objekty'!P130</f>
        <v>0</v>
      </c>
      <c r="AV99" s="138">
        <f>'01_04 - Ostatní objekty'!J35</f>
        <v>0</v>
      </c>
      <c r="AW99" s="138">
        <f>'01_04 - Ostatní objekty'!J36</f>
        <v>0</v>
      </c>
      <c r="AX99" s="138">
        <f>'01_04 - Ostatní objekty'!J37</f>
        <v>0</v>
      </c>
      <c r="AY99" s="138">
        <f>'01_04 - Ostatní objekty'!J38</f>
        <v>0</v>
      </c>
      <c r="AZ99" s="138">
        <f>'01_04 - Ostatní objekty'!F35</f>
        <v>0</v>
      </c>
      <c r="BA99" s="138">
        <f>'01_04 - Ostatní objekty'!F36</f>
        <v>0</v>
      </c>
      <c r="BB99" s="138">
        <f>'01_04 - Ostatní objekty'!F37</f>
        <v>0</v>
      </c>
      <c r="BC99" s="138">
        <f>'01_04 - Ostatní objekty'!F38</f>
        <v>0</v>
      </c>
      <c r="BD99" s="140">
        <f>'01_04 - Ostatní objekty'!F39</f>
        <v>0</v>
      </c>
      <c r="BE99" s="4"/>
      <c r="BT99" s="141" t="s">
        <v>82</v>
      </c>
      <c r="BV99" s="141" t="s">
        <v>75</v>
      </c>
      <c r="BW99" s="141" t="s">
        <v>96</v>
      </c>
      <c r="BX99" s="141" t="s">
        <v>81</v>
      </c>
      <c r="CL99" s="141" t="s">
        <v>1</v>
      </c>
    </row>
    <row r="100" s="7" customFormat="1" ht="16.5" customHeight="1">
      <c r="A100" s="7"/>
      <c r="B100" s="119"/>
      <c r="C100" s="120"/>
      <c r="D100" s="121" t="s">
        <v>97</v>
      </c>
      <c r="E100" s="121"/>
      <c r="F100" s="121"/>
      <c r="G100" s="121"/>
      <c r="H100" s="121"/>
      <c r="I100" s="122"/>
      <c r="J100" s="121" t="s">
        <v>98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ROUND(SUM(AG101:AG102),2)</f>
        <v>0</v>
      </c>
      <c r="AH100" s="122"/>
      <c r="AI100" s="122"/>
      <c r="AJ100" s="122"/>
      <c r="AK100" s="122"/>
      <c r="AL100" s="122"/>
      <c r="AM100" s="122"/>
      <c r="AN100" s="124">
        <f>SUM(AG100,AT100)</f>
        <v>0</v>
      </c>
      <c r="AO100" s="122"/>
      <c r="AP100" s="122"/>
      <c r="AQ100" s="125" t="s">
        <v>79</v>
      </c>
      <c r="AR100" s="126"/>
      <c r="AS100" s="127">
        <f>ROUND(SUM(AS101:AS102),2)</f>
        <v>0</v>
      </c>
      <c r="AT100" s="128">
        <f>ROUND(SUM(AV100:AW100),2)</f>
        <v>0</v>
      </c>
      <c r="AU100" s="129">
        <f>ROUND(SUM(AU101:AU102),5)</f>
        <v>0</v>
      </c>
      <c r="AV100" s="128">
        <f>ROUND(AZ100*L29,2)</f>
        <v>0</v>
      </c>
      <c r="AW100" s="128">
        <f>ROUND(BA100*L30,2)</f>
        <v>0</v>
      </c>
      <c r="AX100" s="128">
        <f>ROUND(BB100*L29,2)</f>
        <v>0</v>
      </c>
      <c r="AY100" s="128">
        <f>ROUND(BC100*L30,2)</f>
        <v>0</v>
      </c>
      <c r="AZ100" s="128">
        <f>ROUND(SUM(AZ101:AZ102),2)</f>
        <v>0</v>
      </c>
      <c r="BA100" s="128">
        <f>ROUND(SUM(BA101:BA102),2)</f>
        <v>0</v>
      </c>
      <c r="BB100" s="128">
        <f>ROUND(SUM(BB101:BB102),2)</f>
        <v>0</v>
      </c>
      <c r="BC100" s="128">
        <f>ROUND(SUM(BC101:BC102),2)</f>
        <v>0</v>
      </c>
      <c r="BD100" s="130">
        <f>ROUND(SUM(BD101:BD102),2)</f>
        <v>0</v>
      </c>
      <c r="BE100" s="7"/>
      <c r="BS100" s="131" t="s">
        <v>72</v>
      </c>
      <c r="BT100" s="131" t="s">
        <v>80</v>
      </c>
      <c r="BU100" s="131" t="s">
        <v>74</v>
      </c>
      <c r="BV100" s="131" t="s">
        <v>75</v>
      </c>
      <c r="BW100" s="131" t="s">
        <v>99</v>
      </c>
      <c r="BX100" s="131" t="s">
        <v>5</v>
      </c>
      <c r="CL100" s="131" t="s">
        <v>1</v>
      </c>
      <c r="CM100" s="131" t="s">
        <v>82</v>
      </c>
    </row>
    <row r="101" s="4" customFormat="1" ht="16.5" customHeight="1">
      <c r="A101" s="132" t="s">
        <v>83</v>
      </c>
      <c r="B101" s="70"/>
      <c r="C101" s="133"/>
      <c r="D101" s="133"/>
      <c r="E101" s="134" t="s">
        <v>100</v>
      </c>
      <c r="F101" s="134"/>
      <c r="G101" s="134"/>
      <c r="H101" s="134"/>
      <c r="I101" s="134"/>
      <c r="J101" s="133"/>
      <c r="K101" s="134" t="s">
        <v>101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'02-01 - DOMEK'!J32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86</v>
      </c>
      <c r="AR101" s="72"/>
      <c r="AS101" s="137">
        <v>0</v>
      </c>
      <c r="AT101" s="138">
        <f>ROUND(SUM(AV101:AW101),2)</f>
        <v>0</v>
      </c>
      <c r="AU101" s="139">
        <f>'02-01 - DOMEK'!P142</f>
        <v>0</v>
      </c>
      <c r="AV101" s="138">
        <f>'02-01 - DOMEK'!J35</f>
        <v>0</v>
      </c>
      <c r="AW101" s="138">
        <f>'02-01 - DOMEK'!J36</f>
        <v>0</v>
      </c>
      <c r="AX101" s="138">
        <f>'02-01 - DOMEK'!J37</f>
        <v>0</v>
      </c>
      <c r="AY101" s="138">
        <f>'02-01 - DOMEK'!J38</f>
        <v>0</v>
      </c>
      <c r="AZ101" s="138">
        <f>'02-01 - DOMEK'!F35</f>
        <v>0</v>
      </c>
      <c r="BA101" s="138">
        <f>'02-01 - DOMEK'!F36</f>
        <v>0</v>
      </c>
      <c r="BB101" s="138">
        <f>'02-01 - DOMEK'!F37</f>
        <v>0</v>
      </c>
      <c r="BC101" s="138">
        <f>'02-01 - DOMEK'!F38</f>
        <v>0</v>
      </c>
      <c r="BD101" s="140">
        <f>'02-01 - DOMEK'!F39</f>
        <v>0</v>
      </c>
      <c r="BE101" s="4"/>
      <c r="BT101" s="141" t="s">
        <v>82</v>
      </c>
      <c r="BV101" s="141" t="s">
        <v>75</v>
      </c>
      <c r="BW101" s="141" t="s">
        <v>102</v>
      </c>
      <c r="BX101" s="141" t="s">
        <v>99</v>
      </c>
      <c r="CL101" s="141" t="s">
        <v>1</v>
      </c>
    </row>
    <row r="102" s="4" customFormat="1" ht="16.5" customHeight="1">
      <c r="A102" s="132" t="s">
        <v>83</v>
      </c>
      <c r="B102" s="70"/>
      <c r="C102" s="133"/>
      <c r="D102" s="133"/>
      <c r="E102" s="134" t="s">
        <v>103</v>
      </c>
      <c r="F102" s="134"/>
      <c r="G102" s="134"/>
      <c r="H102" s="134"/>
      <c r="I102" s="134"/>
      <c r="J102" s="133"/>
      <c r="K102" s="134" t="s">
        <v>104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'02-02 - Seník'!J32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86</v>
      </c>
      <c r="AR102" s="72"/>
      <c r="AS102" s="137">
        <v>0</v>
      </c>
      <c r="AT102" s="138">
        <f>ROUND(SUM(AV102:AW102),2)</f>
        <v>0</v>
      </c>
      <c r="AU102" s="139">
        <f>'02-02 - Seník'!P127</f>
        <v>0</v>
      </c>
      <c r="AV102" s="138">
        <f>'02-02 - Seník'!J35</f>
        <v>0</v>
      </c>
      <c r="AW102" s="138">
        <f>'02-02 - Seník'!J36</f>
        <v>0</v>
      </c>
      <c r="AX102" s="138">
        <f>'02-02 - Seník'!J37</f>
        <v>0</v>
      </c>
      <c r="AY102" s="138">
        <f>'02-02 - Seník'!J38</f>
        <v>0</v>
      </c>
      <c r="AZ102" s="138">
        <f>'02-02 - Seník'!F35</f>
        <v>0</v>
      </c>
      <c r="BA102" s="138">
        <f>'02-02 - Seník'!F36</f>
        <v>0</v>
      </c>
      <c r="BB102" s="138">
        <f>'02-02 - Seník'!F37</f>
        <v>0</v>
      </c>
      <c r="BC102" s="138">
        <f>'02-02 - Seník'!F38</f>
        <v>0</v>
      </c>
      <c r="BD102" s="140">
        <f>'02-02 - Seník'!F39</f>
        <v>0</v>
      </c>
      <c r="BE102" s="4"/>
      <c r="BT102" s="141" t="s">
        <v>82</v>
      </c>
      <c r="BV102" s="141" t="s">
        <v>75</v>
      </c>
      <c r="BW102" s="141" t="s">
        <v>105</v>
      </c>
      <c r="BX102" s="141" t="s">
        <v>99</v>
      </c>
      <c r="CL102" s="141" t="s">
        <v>1</v>
      </c>
    </row>
    <row r="103" s="7" customFormat="1" ht="24.75" customHeight="1">
      <c r="A103" s="132" t="s">
        <v>83</v>
      </c>
      <c r="B103" s="119"/>
      <c r="C103" s="120"/>
      <c r="D103" s="121" t="s">
        <v>106</v>
      </c>
      <c r="E103" s="121"/>
      <c r="F103" s="121"/>
      <c r="G103" s="121"/>
      <c r="H103" s="121"/>
      <c r="I103" s="122"/>
      <c r="J103" s="121" t="s">
        <v>107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4">
        <f>'03 - Otovice_demolice zák...'!J30</f>
        <v>0</v>
      </c>
      <c r="AH103" s="122"/>
      <c r="AI103" s="122"/>
      <c r="AJ103" s="122"/>
      <c r="AK103" s="122"/>
      <c r="AL103" s="122"/>
      <c r="AM103" s="122"/>
      <c r="AN103" s="124">
        <f>SUM(AG103,AT103)</f>
        <v>0</v>
      </c>
      <c r="AO103" s="122"/>
      <c r="AP103" s="122"/>
      <c r="AQ103" s="125" t="s">
        <v>79</v>
      </c>
      <c r="AR103" s="126"/>
      <c r="AS103" s="142">
        <v>0</v>
      </c>
      <c r="AT103" s="143">
        <f>ROUND(SUM(AV103:AW103),2)</f>
        <v>0</v>
      </c>
      <c r="AU103" s="144">
        <f>'03 - Otovice_demolice zák...'!P123</f>
        <v>0</v>
      </c>
      <c r="AV103" s="143">
        <f>'03 - Otovice_demolice zák...'!J33</f>
        <v>0</v>
      </c>
      <c r="AW103" s="143">
        <f>'03 - Otovice_demolice zák...'!J34</f>
        <v>0</v>
      </c>
      <c r="AX103" s="143">
        <f>'03 - Otovice_demolice zák...'!J35</f>
        <v>0</v>
      </c>
      <c r="AY103" s="143">
        <f>'03 - Otovice_demolice zák...'!J36</f>
        <v>0</v>
      </c>
      <c r="AZ103" s="143">
        <f>'03 - Otovice_demolice zák...'!F33</f>
        <v>0</v>
      </c>
      <c r="BA103" s="143">
        <f>'03 - Otovice_demolice zák...'!F34</f>
        <v>0</v>
      </c>
      <c r="BB103" s="143">
        <f>'03 - Otovice_demolice zák...'!F35</f>
        <v>0</v>
      </c>
      <c r="BC103" s="143">
        <f>'03 - Otovice_demolice zák...'!F36</f>
        <v>0</v>
      </c>
      <c r="BD103" s="145">
        <f>'03 - Otovice_demolice zák...'!F37</f>
        <v>0</v>
      </c>
      <c r="BE103" s="7"/>
      <c r="BT103" s="131" t="s">
        <v>80</v>
      </c>
      <c r="BV103" s="131" t="s">
        <v>75</v>
      </c>
      <c r="BW103" s="131" t="s">
        <v>108</v>
      </c>
      <c r="BX103" s="131" t="s">
        <v>5</v>
      </c>
      <c r="CL103" s="131" t="s">
        <v>1</v>
      </c>
      <c r="CM103" s="131" t="s">
        <v>82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glOJ7JWimbYfZCcEYdAkTvS7f/7uzZk+FWVDiauLTA6sa+De4+SVRVF53rSRGZSt+BsNjPTBe+Wia/exKF3uhg==" hashValue="s4DeuIHiWU1WsImUT5N1QwVVVwXaA28o+k/50GIG10MnC4XlXth98xfOSBbuIKHH2iZ1PmOQu/kDUSzfMf9cTQ==" algorithmName="SHA-512" password="CC35"/>
  <mergeCells count="7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_01 - Velká Jesenice - ...'!C2" display="/"/>
    <hyperlink ref="A97" location="'01_02 - Zděná kůlna'!C2" display="/"/>
    <hyperlink ref="A98" location="'01_03 - Dřevěná kůlna'!C2" display="/"/>
    <hyperlink ref="A99" location="'01_04 - Ostatní objekty'!C2" display="/"/>
    <hyperlink ref="A101" location="'02-01 - DOMEK'!C2" display="/"/>
    <hyperlink ref="A102" location="'02-02 - Seník'!C2" display="/"/>
    <hyperlink ref="A103" location="'03 - Otovice_demolice zá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Velká Jesenice, Hnátnice, Otovice - demolice (strážní domky, základy skladiště)</v>
      </c>
      <c r="F7" s="150"/>
      <c r="G7" s="150"/>
      <c r="H7" s="150"/>
      <c r="L7" s="20"/>
    </row>
    <row r="8" s="1" customFormat="1" ht="12" customHeight="1">
      <c r="B8" s="20"/>
      <c r="D8" s="150" t="s">
        <v>110</v>
      </c>
      <c r="L8" s="20"/>
    </row>
    <row r="9" s="2" customFormat="1" ht="16.5" customHeight="1">
      <c r="A9" s="38"/>
      <c r="B9" s="44"/>
      <c r="C9" s="38"/>
      <c r="D9" s="38"/>
      <c r="E9" s="151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114</v>
      </c>
      <c r="G14" s="38"/>
      <c r="H14" s="38"/>
      <c r="I14" s="150" t="s">
        <v>22</v>
      </c>
      <c r="J14" s="153" t="str">
        <f>'Rekapitulace stavby'!AN8</f>
        <v>7. 6. 2024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ROUND((SUM(BE137:BE557)),  2)</f>
        <v>0</v>
      </c>
      <c r="G35" s="38"/>
      <c r="H35" s="38"/>
      <c r="I35" s="164">
        <v>0.20999999999999999</v>
      </c>
      <c r="J35" s="163">
        <f>ROUND(((SUM(BE137:BE557))*I35),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ROUND((SUM(BF137:BF557)),  2)</f>
        <v>0</v>
      </c>
      <c r="G36" s="38"/>
      <c r="H36" s="38"/>
      <c r="I36" s="164">
        <v>0.12</v>
      </c>
      <c r="J36" s="163">
        <f>ROUND(((SUM(BF137:BF557))*I36),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ROUND((SUM(BG137:BG557)),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ROUND((SUM(BH137:BH557)),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ROUND((SUM(BI137:BI557)),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Velká Jesenice, Hnátnice, Otovice - demolice (strážní domky, základy skladiště)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01_01 - Velká Jesenice - strážní domek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Velká Jesenice</v>
      </c>
      <c r="G91" s="40"/>
      <c r="H91" s="40"/>
      <c r="I91" s="32" t="s">
        <v>22</v>
      </c>
      <c r="J91" s="79" t="str">
        <f>IF(J14="","",J14)</f>
        <v>7. 6. 2024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J137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120</v>
      </c>
      <c r="E99" s="191"/>
      <c r="F99" s="191"/>
      <c r="G99" s="191"/>
      <c r="H99" s="191"/>
      <c r="I99" s="191"/>
      <c r="J99" s="192">
        <f>J138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121</v>
      </c>
      <c r="E100" s="196"/>
      <c r="F100" s="196"/>
      <c r="G100" s="196"/>
      <c r="H100" s="196"/>
      <c r="I100" s="196"/>
      <c r="J100" s="197">
        <f>J139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122</v>
      </c>
      <c r="E101" s="196"/>
      <c r="F101" s="196"/>
      <c r="G101" s="196"/>
      <c r="H101" s="196"/>
      <c r="I101" s="196"/>
      <c r="J101" s="197">
        <f>J198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123</v>
      </c>
      <c r="E102" s="196"/>
      <c r="F102" s="196"/>
      <c r="G102" s="196"/>
      <c r="H102" s="196"/>
      <c r="I102" s="196"/>
      <c r="J102" s="197">
        <f>J255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124</v>
      </c>
      <c r="E103" s="196"/>
      <c r="F103" s="196"/>
      <c r="G103" s="196"/>
      <c r="H103" s="196"/>
      <c r="I103" s="196"/>
      <c r="J103" s="197">
        <f>J269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125</v>
      </c>
      <c r="E104" s="191"/>
      <c r="F104" s="191"/>
      <c r="G104" s="191"/>
      <c r="H104" s="191"/>
      <c r="I104" s="191"/>
      <c r="J104" s="192">
        <f>J324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126</v>
      </c>
      <c r="E105" s="196"/>
      <c r="F105" s="196"/>
      <c r="G105" s="196"/>
      <c r="H105" s="196"/>
      <c r="I105" s="196"/>
      <c r="J105" s="197">
        <f>J325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127</v>
      </c>
      <c r="E106" s="196"/>
      <c r="F106" s="196"/>
      <c r="G106" s="196"/>
      <c r="H106" s="196"/>
      <c r="I106" s="196"/>
      <c r="J106" s="197">
        <f>J333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128</v>
      </c>
      <c r="E107" s="196"/>
      <c r="F107" s="196"/>
      <c r="G107" s="196"/>
      <c r="H107" s="196"/>
      <c r="I107" s="196"/>
      <c r="J107" s="197">
        <f>J397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129</v>
      </c>
      <c r="E108" s="196"/>
      <c r="F108" s="196"/>
      <c r="G108" s="196"/>
      <c r="H108" s="196"/>
      <c r="I108" s="196"/>
      <c r="J108" s="197">
        <f>J439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130</v>
      </c>
      <c r="E109" s="196"/>
      <c r="F109" s="196"/>
      <c r="G109" s="196"/>
      <c r="H109" s="196"/>
      <c r="I109" s="196"/>
      <c r="J109" s="197">
        <f>J458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131</v>
      </c>
      <c r="E110" s="196"/>
      <c r="F110" s="196"/>
      <c r="G110" s="196"/>
      <c r="H110" s="196"/>
      <c r="I110" s="196"/>
      <c r="J110" s="197">
        <f>J465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8"/>
      <c r="C111" s="189"/>
      <c r="D111" s="190" t="s">
        <v>132</v>
      </c>
      <c r="E111" s="191"/>
      <c r="F111" s="191"/>
      <c r="G111" s="191"/>
      <c r="H111" s="191"/>
      <c r="I111" s="191"/>
      <c r="J111" s="192">
        <f>J471</f>
        <v>0</v>
      </c>
      <c r="K111" s="189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4"/>
      <c r="C112" s="133"/>
      <c r="D112" s="195" t="s">
        <v>133</v>
      </c>
      <c r="E112" s="196"/>
      <c r="F112" s="196"/>
      <c r="G112" s="196"/>
      <c r="H112" s="196"/>
      <c r="I112" s="196"/>
      <c r="J112" s="197">
        <f>J472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134</v>
      </c>
      <c r="E113" s="196"/>
      <c r="F113" s="196"/>
      <c r="G113" s="196"/>
      <c r="H113" s="196"/>
      <c r="I113" s="196"/>
      <c r="J113" s="197">
        <f>J526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8"/>
      <c r="C114" s="189"/>
      <c r="D114" s="190" t="s">
        <v>135</v>
      </c>
      <c r="E114" s="191"/>
      <c r="F114" s="191"/>
      <c r="G114" s="191"/>
      <c r="H114" s="191"/>
      <c r="I114" s="191"/>
      <c r="J114" s="192">
        <f>J544</f>
        <v>0</v>
      </c>
      <c r="K114" s="189"/>
      <c r="L114" s="193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88"/>
      <c r="C115" s="189"/>
      <c r="D115" s="190" t="s">
        <v>136</v>
      </c>
      <c r="E115" s="191"/>
      <c r="F115" s="191"/>
      <c r="G115" s="191"/>
      <c r="H115" s="191"/>
      <c r="I115" s="191"/>
      <c r="J115" s="192">
        <f>J552</f>
        <v>0</v>
      </c>
      <c r="K115" s="189"/>
      <c r="L115" s="19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137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6.25" customHeight="1">
      <c r="A125" s="38"/>
      <c r="B125" s="39"/>
      <c r="C125" s="40"/>
      <c r="D125" s="40"/>
      <c r="E125" s="183" t="str">
        <f>E7</f>
        <v>Velká Jesenice, Hnátnice, Otovice - demolice (strážní domky, základy skladiště)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" customFormat="1" ht="12" customHeight="1">
      <c r="B126" s="21"/>
      <c r="C126" s="32" t="s">
        <v>110</v>
      </c>
      <c r="D126" s="22"/>
      <c r="E126" s="22"/>
      <c r="F126" s="22"/>
      <c r="G126" s="22"/>
      <c r="H126" s="22"/>
      <c r="I126" s="22"/>
      <c r="J126" s="22"/>
      <c r="K126" s="22"/>
      <c r="L126" s="20"/>
    </row>
    <row r="127" s="2" customFormat="1" ht="16.5" customHeight="1">
      <c r="A127" s="38"/>
      <c r="B127" s="39"/>
      <c r="C127" s="40"/>
      <c r="D127" s="40"/>
      <c r="E127" s="183" t="s">
        <v>111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112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E11</f>
        <v>01_01 - Velká Jesenice - strážní domek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F14</f>
        <v>Velká Jesenice</v>
      </c>
      <c r="G131" s="40"/>
      <c r="H131" s="40"/>
      <c r="I131" s="32" t="s">
        <v>22</v>
      </c>
      <c r="J131" s="79" t="str">
        <f>IF(J14="","",J14)</f>
        <v>7. 6. 2024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E17</f>
        <v xml:space="preserve"> </v>
      </c>
      <c r="G133" s="40"/>
      <c r="H133" s="40"/>
      <c r="I133" s="32" t="s">
        <v>29</v>
      </c>
      <c r="J133" s="36" t="str">
        <f>E23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27</v>
      </c>
      <c r="D134" s="40"/>
      <c r="E134" s="40"/>
      <c r="F134" s="27" t="str">
        <f>IF(E20="","",E20)</f>
        <v>Vyplň údaj</v>
      </c>
      <c r="G134" s="40"/>
      <c r="H134" s="40"/>
      <c r="I134" s="32" t="s">
        <v>31</v>
      </c>
      <c r="J134" s="36" t="str">
        <f>E26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99"/>
      <c r="B136" s="200"/>
      <c r="C136" s="201" t="s">
        <v>138</v>
      </c>
      <c r="D136" s="202" t="s">
        <v>58</v>
      </c>
      <c r="E136" s="202" t="s">
        <v>54</v>
      </c>
      <c r="F136" s="202" t="s">
        <v>55</v>
      </c>
      <c r="G136" s="202" t="s">
        <v>139</v>
      </c>
      <c r="H136" s="202" t="s">
        <v>140</v>
      </c>
      <c r="I136" s="202" t="s">
        <v>141</v>
      </c>
      <c r="J136" s="202" t="s">
        <v>117</v>
      </c>
      <c r="K136" s="203" t="s">
        <v>142</v>
      </c>
      <c r="L136" s="204"/>
      <c r="M136" s="100" t="s">
        <v>1</v>
      </c>
      <c r="N136" s="101" t="s">
        <v>37</v>
      </c>
      <c r="O136" s="101" t="s">
        <v>143</v>
      </c>
      <c r="P136" s="101" t="s">
        <v>144</v>
      </c>
      <c r="Q136" s="101" t="s">
        <v>145</v>
      </c>
      <c r="R136" s="101" t="s">
        <v>146</v>
      </c>
      <c r="S136" s="101" t="s">
        <v>147</v>
      </c>
      <c r="T136" s="102" t="s">
        <v>148</v>
      </c>
      <c r="U136" s="199"/>
      <c r="V136" s="199"/>
      <c r="W136" s="199"/>
      <c r="X136" s="199"/>
      <c r="Y136" s="199"/>
      <c r="Z136" s="199"/>
      <c r="AA136" s="199"/>
      <c r="AB136" s="199"/>
      <c r="AC136" s="199"/>
      <c r="AD136" s="199"/>
      <c r="AE136" s="199"/>
    </row>
    <row r="137" s="2" customFormat="1" ht="22.8" customHeight="1">
      <c r="A137" s="38"/>
      <c r="B137" s="39"/>
      <c r="C137" s="107" t="s">
        <v>149</v>
      </c>
      <c r="D137" s="40"/>
      <c r="E137" s="40"/>
      <c r="F137" s="40"/>
      <c r="G137" s="40"/>
      <c r="H137" s="40"/>
      <c r="I137" s="40"/>
      <c r="J137" s="205">
        <f>BK137</f>
        <v>0</v>
      </c>
      <c r="K137" s="40"/>
      <c r="L137" s="44"/>
      <c r="M137" s="103"/>
      <c r="N137" s="206"/>
      <c r="O137" s="104"/>
      <c r="P137" s="207">
        <f>P138+P324+P471+P544+P552</f>
        <v>0</v>
      </c>
      <c r="Q137" s="104"/>
      <c r="R137" s="207">
        <f>R138+R324+R471+R544+R552</f>
        <v>75.213948500000001</v>
      </c>
      <c r="S137" s="104"/>
      <c r="T137" s="208">
        <f>T138+T324+T471+T544+T552</f>
        <v>223.34851410000002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72</v>
      </c>
      <c r="AU137" s="17" t="s">
        <v>119</v>
      </c>
      <c r="BK137" s="209">
        <f>BK138+BK324+BK471+BK544+BK552</f>
        <v>0</v>
      </c>
    </row>
    <row r="138" s="12" customFormat="1" ht="25.92" customHeight="1">
      <c r="A138" s="12"/>
      <c r="B138" s="210"/>
      <c r="C138" s="211"/>
      <c r="D138" s="212" t="s">
        <v>72</v>
      </c>
      <c r="E138" s="213" t="s">
        <v>150</v>
      </c>
      <c r="F138" s="213" t="s">
        <v>151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P139+P198+P255+P269</f>
        <v>0</v>
      </c>
      <c r="Q138" s="218"/>
      <c r="R138" s="219">
        <f>R139+R198+R255+R269</f>
        <v>75.188470500000008</v>
      </c>
      <c r="S138" s="218"/>
      <c r="T138" s="220">
        <f>T139+T198+T255+T269</f>
        <v>210.40822000000003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72</v>
      </c>
      <c r="AU138" s="222" t="s">
        <v>73</v>
      </c>
      <c r="AY138" s="221" t="s">
        <v>152</v>
      </c>
      <c r="BK138" s="223">
        <f>BK139+BK198+BK255+BK269</f>
        <v>0</v>
      </c>
    </row>
    <row r="139" s="12" customFormat="1" ht="22.8" customHeight="1">
      <c r="A139" s="12"/>
      <c r="B139" s="210"/>
      <c r="C139" s="211"/>
      <c r="D139" s="212" t="s">
        <v>72</v>
      </c>
      <c r="E139" s="224" t="s">
        <v>80</v>
      </c>
      <c r="F139" s="224" t="s">
        <v>153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SUM(P140:P197)</f>
        <v>0</v>
      </c>
      <c r="Q139" s="218"/>
      <c r="R139" s="219">
        <f>SUM(R140:R197)</f>
        <v>75.174000000000007</v>
      </c>
      <c r="S139" s="218"/>
      <c r="T139" s="220">
        <f>SUM(T140:T197)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72</v>
      </c>
      <c r="AU139" s="222" t="s">
        <v>80</v>
      </c>
      <c r="AY139" s="221" t="s">
        <v>152</v>
      </c>
      <c r="BK139" s="223">
        <f>SUM(BK140:BK197)</f>
        <v>0</v>
      </c>
    </row>
    <row r="140" s="2" customFormat="1" ht="37.8" customHeight="1">
      <c r="A140" s="38"/>
      <c r="B140" s="39"/>
      <c r="C140" s="226" t="s">
        <v>80</v>
      </c>
      <c r="D140" s="226" t="s">
        <v>154</v>
      </c>
      <c r="E140" s="227" t="s">
        <v>155</v>
      </c>
      <c r="F140" s="228" t="s">
        <v>156</v>
      </c>
      <c r="G140" s="229" t="s">
        <v>157</v>
      </c>
      <c r="H140" s="230">
        <v>600</v>
      </c>
      <c r="I140" s="231"/>
      <c r="J140" s="232">
        <f>ROUND(I140*H140,2)</f>
        <v>0</v>
      </c>
      <c r="K140" s="228" t="s">
        <v>158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159</v>
      </c>
      <c r="AT140" s="237" t="s">
        <v>154</v>
      </c>
      <c r="AU140" s="237" t="s">
        <v>82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159</v>
      </c>
      <c r="BM140" s="237" t="s">
        <v>159</v>
      </c>
    </row>
    <row r="141" s="2" customFormat="1">
      <c r="A141" s="38"/>
      <c r="B141" s="39"/>
      <c r="C141" s="40"/>
      <c r="D141" s="239" t="s">
        <v>160</v>
      </c>
      <c r="E141" s="40"/>
      <c r="F141" s="240" t="s">
        <v>161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82</v>
      </c>
    </row>
    <row r="142" s="2" customFormat="1">
      <c r="A142" s="38"/>
      <c r="B142" s="39"/>
      <c r="C142" s="40"/>
      <c r="D142" s="244" t="s">
        <v>162</v>
      </c>
      <c r="E142" s="40"/>
      <c r="F142" s="245" t="s">
        <v>163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162</v>
      </c>
      <c r="AU142" s="17" t="s">
        <v>82</v>
      </c>
    </row>
    <row r="143" s="13" customFormat="1">
      <c r="A143" s="13"/>
      <c r="B143" s="246"/>
      <c r="C143" s="247"/>
      <c r="D143" s="239" t="s">
        <v>164</v>
      </c>
      <c r="E143" s="248" t="s">
        <v>1</v>
      </c>
      <c r="F143" s="249" t="s">
        <v>165</v>
      </c>
      <c r="G143" s="247"/>
      <c r="H143" s="250">
        <v>600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164</v>
      </c>
      <c r="AU143" s="256" t="s">
        <v>82</v>
      </c>
      <c r="AV143" s="13" t="s">
        <v>82</v>
      </c>
      <c r="AW143" s="13" t="s">
        <v>30</v>
      </c>
      <c r="AX143" s="13" t="s">
        <v>73</v>
      </c>
      <c r="AY143" s="256" t="s">
        <v>152</v>
      </c>
    </row>
    <row r="144" s="14" customFormat="1">
      <c r="A144" s="14"/>
      <c r="B144" s="257"/>
      <c r="C144" s="258"/>
      <c r="D144" s="239" t="s">
        <v>164</v>
      </c>
      <c r="E144" s="259" t="s">
        <v>1</v>
      </c>
      <c r="F144" s="260" t="s">
        <v>166</v>
      </c>
      <c r="G144" s="258"/>
      <c r="H144" s="261">
        <v>600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164</v>
      </c>
      <c r="AU144" s="267" t="s">
        <v>82</v>
      </c>
      <c r="AV144" s="14" t="s">
        <v>159</v>
      </c>
      <c r="AW144" s="14" t="s">
        <v>30</v>
      </c>
      <c r="AX144" s="14" t="s">
        <v>80</v>
      </c>
      <c r="AY144" s="267" t="s">
        <v>152</v>
      </c>
    </row>
    <row r="145" s="2" customFormat="1" ht="24.15" customHeight="1">
      <c r="A145" s="38"/>
      <c r="B145" s="39"/>
      <c r="C145" s="226" t="s">
        <v>82</v>
      </c>
      <c r="D145" s="226" t="s">
        <v>154</v>
      </c>
      <c r="E145" s="227" t="s">
        <v>167</v>
      </c>
      <c r="F145" s="228" t="s">
        <v>168</v>
      </c>
      <c r="G145" s="229" t="s">
        <v>157</v>
      </c>
      <c r="H145" s="230">
        <v>600</v>
      </c>
      <c r="I145" s="231"/>
      <c r="J145" s="232">
        <f>ROUND(I145*H145,2)</f>
        <v>0</v>
      </c>
      <c r="K145" s="228" t="s">
        <v>158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159</v>
      </c>
      <c r="AT145" s="237" t="s">
        <v>154</v>
      </c>
      <c r="AU145" s="237" t="s">
        <v>82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159</v>
      </c>
      <c r="BM145" s="237" t="s">
        <v>8</v>
      </c>
    </row>
    <row r="146" s="2" customFormat="1">
      <c r="A146" s="38"/>
      <c r="B146" s="39"/>
      <c r="C146" s="40"/>
      <c r="D146" s="239" t="s">
        <v>160</v>
      </c>
      <c r="E146" s="40"/>
      <c r="F146" s="240" t="s">
        <v>169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160</v>
      </c>
      <c r="AU146" s="17" t="s">
        <v>82</v>
      </c>
    </row>
    <row r="147" s="2" customFormat="1">
      <c r="A147" s="38"/>
      <c r="B147" s="39"/>
      <c r="C147" s="40"/>
      <c r="D147" s="244" t="s">
        <v>162</v>
      </c>
      <c r="E147" s="40"/>
      <c r="F147" s="245" t="s">
        <v>170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162</v>
      </c>
      <c r="AU147" s="17" t="s">
        <v>82</v>
      </c>
    </row>
    <row r="148" s="13" customFormat="1">
      <c r="A148" s="13"/>
      <c r="B148" s="246"/>
      <c r="C148" s="247"/>
      <c r="D148" s="239" t="s">
        <v>164</v>
      </c>
      <c r="E148" s="248" t="s">
        <v>1</v>
      </c>
      <c r="F148" s="249" t="s">
        <v>165</v>
      </c>
      <c r="G148" s="247"/>
      <c r="H148" s="250">
        <v>600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164</v>
      </c>
      <c r="AU148" s="256" t="s">
        <v>82</v>
      </c>
      <c r="AV148" s="13" t="s">
        <v>82</v>
      </c>
      <c r="AW148" s="13" t="s">
        <v>30</v>
      </c>
      <c r="AX148" s="13" t="s">
        <v>73</v>
      </c>
      <c r="AY148" s="256" t="s">
        <v>152</v>
      </c>
    </row>
    <row r="149" s="14" customFormat="1">
      <c r="A149" s="14"/>
      <c r="B149" s="257"/>
      <c r="C149" s="258"/>
      <c r="D149" s="239" t="s">
        <v>164</v>
      </c>
      <c r="E149" s="259" t="s">
        <v>1</v>
      </c>
      <c r="F149" s="260" t="s">
        <v>166</v>
      </c>
      <c r="G149" s="258"/>
      <c r="H149" s="261">
        <v>600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164</v>
      </c>
      <c r="AU149" s="267" t="s">
        <v>82</v>
      </c>
      <c r="AV149" s="14" t="s">
        <v>159</v>
      </c>
      <c r="AW149" s="14" t="s">
        <v>30</v>
      </c>
      <c r="AX149" s="14" t="s">
        <v>80</v>
      </c>
      <c r="AY149" s="267" t="s">
        <v>152</v>
      </c>
    </row>
    <row r="150" s="2" customFormat="1" ht="24.15" customHeight="1">
      <c r="A150" s="38"/>
      <c r="B150" s="39"/>
      <c r="C150" s="226" t="s">
        <v>171</v>
      </c>
      <c r="D150" s="226" t="s">
        <v>154</v>
      </c>
      <c r="E150" s="227" t="s">
        <v>172</v>
      </c>
      <c r="F150" s="228" t="s">
        <v>173</v>
      </c>
      <c r="G150" s="229" t="s">
        <v>174</v>
      </c>
      <c r="H150" s="230">
        <v>5</v>
      </c>
      <c r="I150" s="231"/>
      <c r="J150" s="232">
        <f>ROUND(I150*H150,2)</f>
        <v>0</v>
      </c>
      <c r="K150" s="228" t="s">
        <v>158</v>
      </c>
      <c r="L150" s="44"/>
      <c r="M150" s="233" t="s">
        <v>1</v>
      </c>
      <c r="N150" s="234" t="s">
        <v>38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159</v>
      </c>
      <c r="AT150" s="237" t="s">
        <v>154</v>
      </c>
      <c r="AU150" s="237" t="s">
        <v>82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159</v>
      </c>
      <c r="BM150" s="237" t="s">
        <v>175</v>
      </c>
    </row>
    <row r="151" s="2" customFormat="1">
      <c r="A151" s="38"/>
      <c r="B151" s="39"/>
      <c r="C151" s="40"/>
      <c r="D151" s="239" t="s">
        <v>160</v>
      </c>
      <c r="E151" s="40"/>
      <c r="F151" s="240" t="s">
        <v>176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160</v>
      </c>
      <c r="AU151" s="17" t="s">
        <v>82</v>
      </c>
    </row>
    <row r="152" s="2" customFormat="1">
      <c r="A152" s="38"/>
      <c r="B152" s="39"/>
      <c r="C152" s="40"/>
      <c r="D152" s="244" t="s">
        <v>162</v>
      </c>
      <c r="E152" s="40"/>
      <c r="F152" s="245" t="s">
        <v>177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162</v>
      </c>
      <c r="AU152" s="17" t="s">
        <v>82</v>
      </c>
    </row>
    <row r="153" s="13" customFormat="1">
      <c r="A153" s="13"/>
      <c r="B153" s="246"/>
      <c r="C153" s="247"/>
      <c r="D153" s="239" t="s">
        <v>164</v>
      </c>
      <c r="E153" s="248" t="s">
        <v>1</v>
      </c>
      <c r="F153" s="249" t="s">
        <v>178</v>
      </c>
      <c r="G153" s="247"/>
      <c r="H153" s="250">
        <v>5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164</v>
      </c>
      <c r="AU153" s="256" t="s">
        <v>82</v>
      </c>
      <c r="AV153" s="13" t="s">
        <v>82</v>
      </c>
      <c r="AW153" s="13" t="s">
        <v>30</v>
      </c>
      <c r="AX153" s="13" t="s">
        <v>73</v>
      </c>
      <c r="AY153" s="256" t="s">
        <v>152</v>
      </c>
    </row>
    <row r="154" s="14" customFormat="1">
      <c r="A154" s="14"/>
      <c r="B154" s="257"/>
      <c r="C154" s="258"/>
      <c r="D154" s="239" t="s">
        <v>164</v>
      </c>
      <c r="E154" s="259" t="s">
        <v>1</v>
      </c>
      <c r="F154" s="260" t="s">
        <v>166</v>
      </c>
      <c r="G154" s="258"/>
      <c r="H154" s="261">
        <v>5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164</v>
      </c>
      <c r="AU154" s="267" t="s">
        <v>82</v>
      </c>
      <c r="AV154" s="14" t="s">
        <v>159</v>
      </c>
      <c r="AW154" s="14" t="s">
        <v>30</v>
      </c>
      <c r="AX154" s="14" t="s">
        <v>80</v>
      </c>
      <c r="AY154" s="267" t="s">
        <v>152</v>
      </c>
    </row>
    <row r="155" s="2" customFormat="1" ht="24.15" customHeight="1">
      <c r="A155" s="38"/>
      <c r="B155" s="39"/>
      <c r="C155" s="226" t="s">
        <v>159</v>
      </c>
      <c r="D155" s="226" t="s">
        <v>154</v>
      </c>
      <c r="E155" s="227" t="s">
        <v>179</v>
      </c>
      <c r="F155" s="228" t="s">
        <v>180</v>
      </c>
      <c r="G155" s="229" t="s">
        <v>174</v>
      </c>
      <c r="H155" s="230">
        <v>1</v>
      </c>
      <c r="I155" s="231"/>
      <c r="J155" s="232">
        <f>ROUND(I155*H155,2)</f>
        <v>0</v>
      </c>
      <c r="K155" s="228" t="s">
        <v>158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159</v>
      </c>
      <c r="AT155" s="237" t="s">
        <v>154</v>
      </c>
      <c r="AU155" s="237" t="s">
        <v>82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159</v>
      </c>
      <c r="BM155" s="237" t="s">
        <v>181</v>
      </c>
    </row>
    <row r="156" s="2" customFormat="1">
      <c r="A156" s="38"/>
      <c r="B156" s="39"/>
      <c r="C156" s="40"/>
      <c r="D156" s="239" t="s">
        <v>160</v>
      </c>
      <c r="E156" s="40"/>
      <c r="F156" s="240" t="s">
        <v>182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82</v>
      </c>
    </row>
    <row r="157" s="2" customFormat="1">
      <c r="A157" s="38"/>
      <c r="B157" s="39"/>
      <c r="C157" s="40"/>
      <c r="D157" s="244" t="s">
        <v>162</v>
      </c>
      <c r="E157" s="40"/>
      <c r="F157" s="245" t="s">
        <v>183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162</v>
      </c>
      <c r="AU157" s="17" t="s">
        <v>82</v>
      </c>
    </row>
    <row r="158" s="13" customFormat="1">
      <c r="A158" s="13"/>
      <c r="B158" s="246"/>
      <c r="C158" s="247"/>
      <c r="D158" s="239" t="s">
        <v>164</v>
      </c>
      <c r="E158" s="248" t="s">
        <v>1</v>
      </c>
      <c r="F158" s="249" t="s">
        <v>80</v>
      </c>
      <c r="G158" s="247"/>
      <c r="H158" s="250">
        <v>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164</v>
      </c>
      <c r="AU158" s="256" t="s">
        <v>82</v>
      </c>
      <c r="AV158" s="13" t="s">
        <v>82</v>
      </c>
      <c r="AW158" s="13" t="s">
        <v>30</v>
      </c>
      <c r="AX158" s="13" t="s">
        <v>73</v>
      </c>
      <c r="AY158" s="256" t="s">
        <v>152</v>
      </c>
    </row>
    <row r="159" s="14" customFormat="1">
      <c r="A159" s="14"/>
      <c r="B159" s="257"/>
      <c r="C159" s="258"/>
      <c r="D159" s="239" t="s">
        <v>164</v>
      </c>
      <c r="E159" s="259" t="s">
        <v>1</v>
      </c>
      <c r="F159" s="260" t="s">
        <v>166</v>
      </c>
      <c r="G159" s="258"/>
      <c r="H159" s="261">
        <v>1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7" t="s">
        <v>164</v>
      </c>
      <c r="AU159" s="267" t="s">
        <v>82</v>
      </c>
      <c r="AV159" s="14" t="s">
        <v>159</v>
      </c>
      <c r="AW159" s="14" t="s">
        <v>30</v>
      </c>
      <c r="AX159" s="14" t="s">
        <v>80</v>
      </c>
      <c r="AY159" s="267" t="s">
        <v>152</v>
      </c>
    </row>
    <row r="160" s="2" customFormat="1" ht="21.75" customHeight="1">
      <c r="A160" s="38"/>
      <c r="B160" s="39"/>
      <c r="C160" s="226" t="s">
        <v>178</v>
      </c>
      <c r="D160" s="226" t="s">
        <v>154</v>
      </c>
      <c r="E160" s="227" t="s">
        <v>184</v>
      </c>
      <c r="F160" s="228" t="s">
        <v>185</v>
      </c>
      <c r="G160" s="229" t="s">
        <v>174</v>
      </c>
      <c r="H160" s="230">
        <v>5</v>
      </c>
      <c r="I160" s="231"/>
      <c r="J160" s="232">
        <f>ROUND(I160*H160,2)</f>
        <v>0</v>
      </c>
      <c r="K160" s="228" t="s">
        <v>158</v>
      </c>
      <c r="L160" s="44"/>
      <c r="M160" s="233" t="s">
        <v>1</v>
      </c>
      <c r="N160" s="234" t="s">
        <v>38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159</v>
      </c>
      <c r="AT160" s="237" t="s">
        <v>154</v>
      </c>
      <c r="AU160" s="237" t="s">
        <v>82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80</v>
      </c>
      <c r="BK160" s="238">
        <f>ROUND(I160*H160,2)</f>
        <v>0</v>
      </c>
      <c r="BL160" s="17" t="s">
        <v>159</v>
      </c>
      <c r="BM160" s="237" t="s">
        <v>186</v>
      </c>
    </row>
    <row r="161" s="2" customFormat="1">
      <c r="A161" s="38"/>
      <c r="B161" s="39"/>
      <c r="C161" s="40"/>
      <c r="D161" s="239" t="s">
        <v>160</v>
      </c>
      <c r="E161" s="40"/>
      <c r="F161" s="240" t="s">
        <v>187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82</v>
      </c>
    </row>
    <row r="162" s="2" customFormat="1">
      <c r="A162" s="38"/>
      <c r="B162" s="39"/>
      <c r="C162" s="40"/>
      <c r="D162" s="244" t="s">
        <v>162</v>
      </c>
      <c r="E162" s="40"/>
      <c r="F162" s="245" t="s">
        <v>188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162</v>
      </c>
      <c r="AU162" s="17" t="s">
        <v>82</v>
      </c>
    </row>
    <row r="163" s="13" customFormat="1">
      <c r="A163" s="13"/>
      <c r="B163" s="246"/>
      <c r="C163" s="247"/>
      <c r="D163" s="239" t="s">
        <v>164</v>
      </c>
      <c r="E163" s="248" t="s">
        <v>1</v>
      </c>
      <c r="F163" s="249" t="s">
        <v>178</v>
      </c>
      <c r="G163" s="247"/>
      <c r="H163" s="250">
        <v>5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164</v>
      </c>
      <c r="AU163" s="256" t="s">
        <v>82</v>
      </c>
      <c r="AV163" s="13" t="s">
        <v>82</v>
      </c>
      <c r="AW163" s="13" t="s">
        <v>30</v>
      </c>
      <c r="AX163" s="13" t="s">
        <v>73</v>
      </c>
      <c r="AY163" s="256" t="s">
        <v>152</v>
      </c>
    </row>
    <row r="164" s="14" customFormat="1">
      <c r="A164" s="14"/>
      <c r="B164" s="257"/>
      <c r="C164" s="258"/>
      <c r="D164" s="239" t="s">
        <v>164</v>
      </c>
      <c r="E164" s="259" t="s">
        <v>1</v>
      </c>
      <c r="F164" s="260" t="s">
        <v>166</v>
      </c>
      <c r="G164" s="258"/>
      <c r="H164" s="261">
        <v>5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164</v>
      </c>
      <c r="AU164" s="267" t="s">
        <v>82</v>
      </c>
      <c r="AV164" s="14" t="s">
        <v>159</v>
      </c>
      <c r="AW164" s="14" t="s">
        <v>30</v>
      </c>
      <c r="AX164" s="14" t="s">
        <v>80</v>
      </c>
      <c r="AY164" s="267" t="s">
        <v>152</v>
      </c>
    </row>
    <row r="165" s="2" customFormat="1" ht="21.75" customHeight="1">
      <c r="A165" s="38"/>
      <c r="B165" s="39"/>
      <c r="C165" s="226" t="s">
        <v>175</v>
      </c>
      <c r="D165" s="226" t="s">
        <v>154</v>
      </c>
      <c r="E165" s="227" t="s">
        <v>189</v>
      </c>
      <c r="F165" s="228" t="s">
        <v>190</v>
      </c>
      <c r="G165" s="229" t="s">
        <v>174</v>
      </c>
      <c r="H165" s="230">
        <v>1</v>
      </c>
      <c r="I165" s="231"/>
      <c r="J165" s="232">
        <f>ROUND(I165*H165,2)</f>
        <v>0</v>
      </c>
      <c r="K165" s="228" t="s">
        <v>158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159</v>
      </c>
      <c r="AT165" s="237" t="s">
        <v>154</v>
      </c>
      <c r="AU165" s="237" t="s">
        <v>82</v>
      </c>
      <c r="AY165" s="17" t="s">
        <v>152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159</v>
      </c>
      <c r="BM165" s="237" t="s">
        <v>191</v>
      </c>
    </row>
    <row r="166" s="2" customFormat="1">
      <c r="A166" s="38"/>
      <c r="B166" s="39"/>
      <c r="C166" s="40"/>
      <c r="D166" s="239" t="s">
        <v>160</v>
      </c>
      <c r="E166" s="40"/>
      <c r="F166" s="240" t="s">
        <v>192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82</v>
      </c>
    </row>
    <row r="167" s="2" customFormat="1">
      <c r="A167" s="38"/>
      <c r="B167" s="39"/>
      <c r="C167" s="40"/>
      <c r="D167" s="244" t="s">
        <v>162</v>
      </c>
      <c r="E167" s="40"/>
      <c r="F167" s="245" t="s">
        <v>193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162</v>
      </c>
      <c r="AU167" s="17" t="s">
        <v>82</v>
      </c>
    </row>
    <row r="168" s="13" customFormat="1">
      <c r="A168" s="13"/>
      <c r="B168" s="246"/>
      <c r="C168" s="247"/>
      <c r="D168" s="239" t="s">
        <v>164</v>
      </c>
      <c r="E168" s="248" t="s">
        <v>1</v>
      </c>
      <c r="F168" s="249" t="s">
        <v>80</v>
      </c>
      <c r="G168" s="247"/>
      <c r="H168" s="250">
        <v>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164</v>
      </c>
      <c r="AU168" s="256" t="s">
        <v>82</v>
      </c>
      <c r="AV168" s="13" t="s">
        <v>82</v>
      </c>
      <c r="AW168" s="13" t="s">
        <v>30</v>
      </c>
      <c r="AX168" s="13" t="s">
        <v>73</v>
      </c>
      <c r="AY168" s="256" t="s">
        <v>152</v>
      </c>
    </row>
    <row r="169" s="14" customFormat="1">
      <c r="A169" s="14"/>
      <c r="B169" s="257"/>
      <c r="C169" s="258"/>
      <c r="D169" s="239" t="s">
        <v>164</v>
      </c>
      <c r="E169" s="259" t="s">
        <v>1</v>
      </c>
      <c r="F169" s="260" t="s">
        <v>166</v>
      </c>
      <c r="G169" s="258"/>
      <c r="H169" s="261">
        <v>1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164</v>
      </c>
      <c r="AU169" s="267" t="s">
        <v>82</v>
      </c>
      <c r="AV169" s="14" t="s">
        <v>159</v>
      </c>
      <c r="AW169" s="14" t="s">
        <v>30</v>
      </c>
      <c r="AX169" s="14" t="s">
        <v>80</v>
      </c>
      <c r="AY169" s="267" t="s">
        <v>152</v>
      </c>
    </row>
    <row r="170" s="2" customFormat="1" ht="24.15" customHeight="1">
      <c r="A170" s="38"/>
      <c r="B170" s="39"/>
      <c r="C170" s="226" t="s">
        <v>194</v>
      </c>
      <c r="D170" s="226" t="s">
        <v>154</v>
      </c>
      <c r="E170" s="227" t="s">
        <v>195</v>
      </c>
      <c r="F170" s="228" t="s">
        <v>196</v>
      </c>
      <c r="G170" s="229" t="s">
        <v>174</v>
      </c>
      <c r="H170" s="230">
        <v>5</v>
      </c>
      <c r="I170" s="231"/>
      <c r="J170" s="232">
        <f>ROUND(I170*H170,2)</f>
        <v>0</v>
      </c>
      <c r="K170" s="228" t="s">
        <v>158</v>
      </c>
      <c r="L170" s="44"/>
      <c r="M170" s="233" t="s">
        <v>1</v>
      </c>
      <c r="N170" s="234" t="s">
        <v>38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159</v>
      </c>
      <c r="AT170" s="237" t="s">
        <v>154</v>
      </c>
      <c r="AU170" s="237" t="s">
        <v>82</v>
      </c>
      <c r="AY170" s="17" t="s">
        <v>152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80</v>
      </c>
      <c r="BK170" s="238">
        <f>ROUND(I170*H170,2)</f>
        <v>0</v>
      </c>
      <c r="BL170" s="17" t="s">
        <v>159</v>
      </c>
      <c r="BM170" s="237" t="s">
        <v>197</v>
      </c>
    </row>
    <row r="171" s="2" customFormat="1">
      <c r="A171" s="38"/>
      <c r="B171" s="39"/>
      <c r="C171" s="40"/>
      <c r="D171" s="239" t="s">
        <v>160</v>
      </c>
      <c r="E171" s="40"/>
      <c r="F171" s="240" t="s">
        <v>198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160</v>
      </c>
      <c r="AU171" s="17" t="s">
        <v>82</v>
      </c>
    </row>
    <row r="172" s="2" customFormat="1">
      <c r="A172" s="38"/>
      <c r="B172" s="39"/>
      <c r="C172" s="40"/>
      <c r="D172" s="244" t="s">
        <v>162</v>
      </c>
      <c r="E172" s="40"/>
      <c r="F172" s="245" t="s">
        <v>199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162</v>
      </c>
      <c r="AU172" s="17" t="s">
        <v>82</v>
      </c>
    </row>
    <row r="173" s="13" customFormat="1">
      <c r="A173" s="13"/>
      <c r="B173" s="246"/>
      <c r="C173" s="247"/>
      <c r="D173" s="239" t="s">
        <v>164</v>
      </c>
      <c r="E173" s="248" t="s">
        <v>1</v>
      </c>
      <c r="F173" s="249" t="s">
        <v>178</v>
      </c>
      <c r="G173" s="247"/>
      <c r="H173" s="250">
        <v>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164</v>
      </c>
      <c r="AU173" s="256" t="s">
        <v>82</v>
      </c>
      <c r="AV173" s="13" t="s">
        <v>82</v>
      </c>
      <c r="AW173" s="13" t="s">
        <v>30</v>
      </c>
      <c r="AX173" s="13" t="s">
        <v>80</v>
      </c>
      <c r="AY173" s="256" t="s">
        <v>152</v>
      </c>
    </row>
    <row r="174" s="2" customFormat="1" ht="33" customHeight="1">
      <c r="A174" s="38"/>
      <c r="B174" s="39"/>
      <c r="C174" s="226" t="s">
        <v>181</v>
      </c>
      <c r="D174" s="226" t="s">
        <v>154</v>
      </c>
      <c r="E174" s="227" t="s">
        <v>200</v>
      </c>
      <c r="F174" s="228" t="s">
        <v>201</v>
      </c>
      <c r="G174" s="229" t="s">
        <v>174</v>
      </c>
      <c r="H174" s="230">
        <v>1</v>
      </c>
      <c r="I174" s="231"/>
      <c r="J174" s="232">
        <f>ROUND(I174*H174,2)</f>
        <v>0</v>
      </c>
      <c r="K174" s="228" t="s">
        <v>158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159</v>
      </c>
      <c r="AT174" s="237" t="s">
        <v>154</v>
      </c>
      <c r="AU174" s="237" t="s">
        <v>82</v>
      </c>
      <c r="AY174" s="17" t="s">
        <v>152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159</v>
      </c>
      <c r="BM174" s="237" t="s">
        <v>202</v>
      </c>
    </row>
    <row r="175" s="2" customFormat="1">
      <c r="A175" s="38"/>
      <c r="B175" s="39"/>
      <c r="C175" s="40"/>
      <c r="D175" s="239" t="s">
        <v>160</v>
      </c>
      <c r="E175" s="40"/>
      <c r="F175" s="240" t="s">
        <v>203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82</v>
      </c>
    </row>
    <row r="176" s="2" customFormat="1">
      <c r="A176" s="38"/>
      <c r="B176" s="39"/>
      <c r="C176" s="40"/>
      <c r="D176" s="244" t="s">
        <v>162</v>
      </c>
      <c r="E176" s="40"/>
      <c r="F176" s="245" t="s">
        <v>204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162</v>
      </c>
      <c r="AU176" s="17" t="s">
        <v>82</v>
      </c>
    </row>
    <row r="177" s="13" customFormat="1">
      <c r="A177" s="13"/>
      <c r="B177" s="246"/>
      <c r="C177" s="247"/>
      <c r="D177" s="239" t="s">
        <v>164</v>
      </c>
      <c r="E177" s="248" t="s">
        <v>1</v>
      </c>
      <c r="F177" s="249" t="s">
        <v>80</v>
      </c>
      <c r="G177" s="247"/>
      <c r="H177" s="250">
        <v>1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164</v>
      </c>
      <c r="AU177" s="256" t="s">
        <v>82</v>
      </c>
      <c r="AV177" s="13" t="s">
        <v>82</v>
      </c>
      <c r="AW177" s="13" t="s">
        <v>30</v>
      </c>
      <c r="AX177" s="13" t="s">
        <v>80</v>
      </c>
      <c r="AY177" s="256" t="s">
        <v>152</v>
      </c>
    </row>
    <row r="178" s="2" customFormat="1" ht="24.15" customHeight="1">
      <c r="A178" s="38"/>
      <c r="B178" s="39"/>
      <c r="C178" s="226" t="s">
        <v>205</v>
      </c>
      <c r="D178" s="226" t="s">
        <v>154</v>
      </c>
      <c r="E178" s="227" t="s">
        <v>206</v>
      </c>
      <c r="F178" s="228" t="s">
        <v>207</v>
      </c>
      <c r="G178" s="229" t="s">
        <v>157</v>
      </c>
      <c r="H178" s="230">
        <v>650</v>
      </c>
      <c r="I178" s="231"/>
      <c r="J178" s="232">
        <f>ROUND(I178*H178,2)</f>
        <v>0</v>
      </c>
      <c r="K178" s="228" t="s">
        <v>158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159</v>
      </c>
      <c r="AT178" s="237" t="s">
        <v>154</v>
      </c>
      <c r="AU178" s="237" t="s">
        <v>82</v>
      </c>
      <c r="AY178" s="17" t="s">
        <v>152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80</v>
      </c>
      <c r="BK178" s="238">
        <f>ROUND(I178*H178,2)</f>
        <v>0</v>
      </c>
      <c r="BL178" s="17" t="s">
        <v>159</v>
      </c>
      <c r="BM178" s="237" t="s">
        <v>208</v>
      </c>
    </row>
    <row r="179" s="2" customFormat="1">
      <c r="A179" s="38"/>
      <c r="B179" s="39"/>
      <c r="C179" s="40"/>
      <c r="D179" s="239" t="s">
        <v>160</v>
      </c>
      <c r="E179" s="40"/>
      <c r="F179" s="240" t="s">
        <v>209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160</v>
      </c>
      <c r="AU179" s="17" t="s">
        <v>82</v>
      </c>
    </row>
    <row r="180" s="2" customFormat="1">
      <c r="A180" s="38"/>
      <c r="B180" s="39"/>
      <c r="C180" s="40"/>
      <c r="D180" s="244" t="s">
        <v>162</v>
      </c>
      <c r="E180" s="40"/>
      <c r="F180" s="245" t="s">
        <v>210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162</v>
      </c>
      <c r="AU180" s="17" t="s">
        <v>82</v>
      </c>
    </row>
    <row r="181" s="13" customFormat="1">
      <c r="A181" s="13"/>
      <c r="B181" s="246"/>
      <c r="C181" s="247"/>
      <c r="D181" s="239" t="s">
        <v>164</v>
      </c>
      <c r="E181" s="248" t="s">
        <v>1</v>
      </c>
      <c r="F181" s="249" t="s">
        <v>211</v>
      </c>
      <c r="G181" s="247"/>
      <c r="H181" s="250">
        <v>650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164</v>
      </c>
      <c r="AU181" s="256" t="s">
        <v>82</v>
      </c>
      <c r="AV181" s="13" t="s">
        <v>82</v>
      </c>
      <c r="AW181" s="13" t="s">
        <v>30</v>
      </c>
      <c r="AX181" s="13" t="s">
        <v>73</v>
      </c>
      <c r="AY181" s="256" t="s">
        <v>152</v>
      </c>
    </row>
    <row r="182" s="14" customFormat="1">
      <c r="A182" s="14"/>
      <c r="B182" s="257"/>
      <c r="C182" s="258"/>
      <c r="D182" s="239" t="s">
        <v>164</v>
      </c>
      <c r="E182" s="259" t="s">
        <v>1</v>
      </c>
      <c r="F182" s="260" t="s">
        <v>166</v>
      </c>
      <c r="G182" s="258"/>
      <c r="H182" s="261">
        <v>650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7" t="s">
        <v>164</v>
      </c>
      <c r="AU182" s="267" t="s">
        <v>82</v>
      </c>
      <c r="AV182" s="14" t="s">
        <v>159</v>
      </c>
      <c r="AW182" s="14" t="s">
        <v>30</v>
      </c>
      <c r="AX182" s="14" t="s">
        <v>80</v>
      </c>
      <c r="AY182" s="267" t="s">
        <v>152</v>
      </c>
    </row>
    <row r="183" s="2" customFormat="1" ht="37.8" customHeight="1">
      <c r="A183" s="38"/>
      <c r="B183" s="39"/>
      <c r="C183" s="226" t="s">
        <v>212</v>
      </c>
      <c r="D183" s="226" t="s">
        <v>154</v>
      </c>
      <c r="E183" s="227" t="s">
        <v>213</v>
      </c>
      <c r="F183" s="228" t="s">
        <v>214</v>
      </c>
      <c r="G183" s="229" t="s">
        <v>157</v>
      </c>
      <c r="H183" s="230">
        <v>143.47999999999999</v>
      </c>
      <c r="I183" s="231"/>
      <c r="J183" s="232">
        <f>ROUND(I183*H183,2)</f>
        <v>0</v>
      </c>
      <c r="K183" s="228" t="s">
        <v>158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159</v>
      </c>
      <c r="AT183" s="237" t="s">
        <v>154</v>
      </c>
      <c r="AU183" s="237" t="s">
        <v>82</v>
      </c>
      <c r="AY183" s="17" t="s">
        <v>152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159</v>
      </c>
      <c r="BM183" s="237" t="s">
        <v>215</v>
      </c>
    </row>
    <row r="184" s="2" customFormat="1">
      <c r="A184" s="38"/>
      <c r="B184" s="39"/>
      <c r="C184" s="40"/>
      <c r="D184" s="239" t="s">
        <v>160</v>
      </c>
      <c r="E184" s="40"/>
      <c r="F184" s="240" t="s">
        <v>216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82</v>
      </c>
    </row>
    <row r="185" s="2" customFormat="1">
      <c r="A185" s="38"/>
      <c r="B185" s="39"/>
      <c r="C185" s="40"/>
      <c r="D185" s="244" t="s">
        <v>162</v>
      </c>
      <c r="E185" s="40"/>
      <c r="F185" s="245" t="s">
        <v>217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162</v>
      </c>
      <c r="AU185" s="17" t="s">
        <v>82</v>
      </c>
    </row>
    <row r="186" s="15" customFormat="1">
      <c r="A186" s="15"/>
      <c r="B186" s="268"/>
      <c r="C186" s="269"/>
      <c r="D186" s="239" t="s">
        <v>164</v>
      </c>
      <c r="E186" s="270" t="s">
        <v>1</v>
      </c>
      <c r="F186" s="271" t="s">
        <v>218</v>
      </c>
      <c r="G186" s="269"/>
      <c r="H186" s="270" t="s">
        <v>1</v>
      </c>
      <c r="I186" s="272"/>
      <c r="J186" s="269"/>
      <c r="K186" s="269"/>
      <c r="L186" s="273"/>
      <c r="M186" s="274"/>
      <c r="N186" s="275"/>
      <c r="O186" s="275"/>
      <c r="P186" s="275"/>
      <c r="Q186" s="275"/>
      <c r="R186" s="275"/>
      <c r="S186" s="275"/>
      <c r="T186" s="27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7" t="s">
        <v>164</v>
      </c>
      <c r="AU186" s="277" t="s">
        <v>82</v>
      </c>
      <c r="AV186" s="15" t="s">
        <v>80</v>
      </c>
      <c r="AW186" s="15" t="s">
        <v>30</v>
      </c>
      <c r="AX186" s="15" t="s">
        <v>73</v>
      </c>
      <c r="AY186" s="277" t="s">
        <v>152</v>
      </c>
    </row>
    <row r="187" s="13" customFormat="1">
      <c r="A187" s="13"/>
      <c r="B187" s="246"/>
      <c r="C187" s="247"/>
      <c r="D187" s="239" t="s">
        <v>164</v>
      </c>
      <c r="E187" s="248" t="s">
        <v>1</v>
      </c>
      <c r="F187" s="249" t="s">
        <v>219</v>
      </c>
      <c r="G187" s="247"/>
      <c r="H187" s="250">
        <v>46.359999999999999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164</v>
      </c>
      <c r="AU187" s="256" t="s">
        <v>82</v>
      </c>
      <c r="AV187" s="13" t="s">
        <v>82</v>
      </c>
      <c r="AW187" s="13" t="s">
        <v>30</v>
      </c>
      <c r="AX187" s="13" t="s">
        <v>73</v>
      </c>
      <c r="AY187" s="256" t="s">
        <v>152</v>
      </c>
    </row>
    <row r="188" s="13" customFormat="1">
      <c r="A188" s="13"/>
      <c r="B188" s="246"/>
      <c r="C188" s="247"/>
      <c r="D188" s="239" t="s">
        <v>164</v>
      </c>
      <c r="E188" s="248" t="s">
        <v>1</v>
      </c>
      <c r="F188" s="249" t="s">
        <v>220</v>
      </c>
      <c r="G188" s="247"/>
      <c r="H188" s="250">
        <v>31.719999999999999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164</v>
      </c>
      <c r="AU188" s="256" t="s">
        <v>82</v>
      </c>
      <c r="AV188" s="13" t="s">
        <v>82</v>
      </c>
      <c r="AW188" s="13" t="s">
        <v>30</v>
      </c>
      <c r="AX188" s="13" t="s">
        <v>73</v>
      </c>
      <c r="AY188" s="256" t="s">
        <v>152</v>
      </c>
    </row>
    <row r="189" s="13" customFormat="1">
      <c r="A189" s="13"/>
      <c r="B189" s="246"/>
      <c r="C189" s="247"/>
      <c r="D189" s="239" t="s">
        <v>164</v>
      </c>
      <c r="E189" s="248" t="s">
        <v>1</v>
      </c>
      <c r="F189" s="249" t="s">
        <v>221</v>
      </c>
      <c r="G189" s="247"/>
      <c r="H189" s="250">
        <v>5.4000000000000004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164</v>
      </c>
      <c r="AU189" s="256" t="s">
        <v>82</v>
      </c>
      <c r="AV189" s="13" t="s">
        <v>82</v>
      </c>
      <c r="AW189" s="13" t="s">
        <v>30</v>
      </c>
      <c r="AX189" s="13" t="s">
        <v>73</v>
      </c>
      <c r="AY189" s="256" t="s">
        <v>152</v>
      </c>
    </row>
    <row r="190" s="15" customFormat="1">
      <c r="A190" s="15"/>
      <c r="B190" s="268"/>
      <c r="C190" s="269"/>
      <c r="D190" s="239" t="s">
        <v>164</v>
      </c>
      <c r="E190" s="270" t="s">
        <v>1</v>
      </c>
      <c r="F190" s="271" t="s">
        <v>222</v>
      </c>
      <c r="G190" s="269"/>
      <c r="H190" s="270" t="s">
        <v>1</v>
      </c>
      <c r="I190" s="272"/>
      <c r="J190" s="269"/>
      <c r="K190" s="269"/>
      <c r="L190" s="273"/>
      <c r="M190" s="274"/>
      <c r="N190" s="275"/>
      <c r="O190" s="275"/>
      <c r="P190" s="275"/>
      <c r="Q190" s="275"/>
      <c r="R190" s="275"/>
      <c r="S190" s="275"/>
      <c r="T190" s="27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7" t="s">
        <v>164</v>
      </c>
      <c r="AU190" s="277" t="s">
        <v>82</v>
      </c>
      <c r="AV190" s="15" t="s">
        <v>80</v>
      </c>
      <c r="AW190" s="15" t="s">
        <v>30</v>
      </c>
      <c r="AX190" s="15" t="s">
        <v>73</v>
      </c>
      <c r="AY190" s="277" t="s">
        <v>152</v>
      </c>
    </row>
    <row r="191" s="13" customFormat="1">
      <c r="A191" s="13"/>
      <c r="B191" s="246"/>
      <c r="C191" s="247"/>
      <c r="D191" s="239" t="s">
        <v>164</v>
      </c>
      <c r="E191" s="248" t="s">
        <v>1</v>
      </c>
      <c r="F191" s="249" t="s">
        <v>223</v>
      </c>
      <c r="G191" s="247"/>
      <c r="H191" s="250">
        <v>60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164</v>
      </c>
      <c r="AU191" s="256" t="s">
        <v>82</v>
      </c>
      <c r="AV191" s="13" t="s">
        <v>82</v>
      </c>
      <c r="AW191" s="13" t="s">
        <v>30</v>
      </c>
      <c r="AX191" s="13" t="s">
        <v>73</v>
      </c>
      <c r="AY191" s="256" t="s">
        <v>152</v>
      </c>
    </row>
    <row r="192" s="14" customFormat="1">
      <c r="A192" s="14"/>
      <c r="B192" s="257"/>
      <c r="C192" s="258"/>
      <c r="D192" s="239" t="s">
        <v>164</v>
      </c>
      <c r="E192" s="259" t="s">
        <v>1</v>
      </c>
      <c r="F192" s="260" t="s">
        <v>166</v>
      </c>
      <c r="G192" s="258"/>
      <c r="H192" s="261">
        <v>143.48000000000002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164</v>
      </c>
      <c r="AU192" s="267" t="s">
        <v>82</v>
      </c>
      <c r="AV192" s="14" t="s">
        <v>159</v>
      </c>
      <c r="AW192" s="14" t="s">
        <v>30</v>
      </c>
      <c r="AX192" s="14" t="s">
        <v>80</v>
      </c>
      <c r="AY192" s="267" t="s">
        <v>152</v>
      </c>
    </row>
    <row r="193" s="2" customFormat="1" ht="16.5" customHeight="1">
      <c r="A193" s="38"/>
      <c r="B193" s="39"/>
      <c r="C193" s="278" t="s">
        <v>224</v>
      </c>
      <c r="D193" s="278" t="s">
        <v>225</v>
      </c>
      <c r="E193" s="279" t="s">
        <v>226</v>
      </c>
      <c r="F193" s="280" t="s">
        <v>227</v>
      </c>
      <c r="G193" s="281" t="s">
        <v>228</v>
      </c>
      <c r="H193" s="282">
        <v>75.174000000000007</v>
      </c>
      <c r="I193" s="283"/>
      <c r="J193" s="284">
        <f>ROUND(I193*H193,2)</f>
        <v>0</v>
      </c>
      <c r="K193" s="280" t="s">
        <v>158</v>
      </c>
      <c r="L193" s="285"/>
      <c r="M193" s="286" t="s">
        <v>1</v>
      </c>
      <c r="N193" s="287" t="s">
        <v>38</v>
      </c>
      <c r="O193" s="91"/>
      <c r="P193" s="235">
        <f>O193*H193</f>
        <v>0</v>
      </c>
      <c r="Q193" s="235">
        <v>1</v>
      </c>
      <c r="R193" s="235">
        <f>Q193*H193</f>
        <v>75.174000000000007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181</v>
      </c>
      <c r="AT193" s="237" t="s">
        <v>225</v>
      </c>
      <c r="AU193" s="237" t="s">
        <v>82</v>
      </c>
      <c r="AY193" s="17" t="s">
        <v>152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80</v>
      </c>
      <c r="BK193" s="238">
        <f>ROUND(I193*H193,2)</f>
        <v>0</v>
      </c>
      <c r="BL193" s="17" t="s">
        <v>159</v>
      </c>
      <c r="BM193" s="237" t="s">
        <v>229</v>
      </c>
    </row>
    <row r="194" s="2" customFormat="1">
      <c r="A194" s="38"/>
      <c r="B194" s="39"/>
      <c r="C194" s="40"/>
      <c r="D194" s="239" t="s">
        <v>160</v>
      </c>
      <c r="E194" s="40"/>
      <c r="F194" s="240" t="s">
        <v>227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82</v>
      </c>
    </row>
    <row r="195" s="13" customFormat="1">
      <c r="A195" s="13"/>
      <c r="B195" s="246"/>
      <c r="C195" s="247"/>
      <c r="D195" s="239" t="s">
        <v>164</v>
      </c>
      <c r="E195" s="248" t="s">
        <v>1</v>
      </c>
      <c r="F195" s="249" t="s">
        <v>230</v>
      </c>
      <c r="G195" s="247"/>
      <c r="H195" s="250">
        <v>40.173999999999999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164</v>
      </c>
      <c r="AU195" s="256" t="s">
        <v>82</v>
      </c>
      <c r="AV195" s="13" t="s">
        <v>82</v>
      </c>
      <c r="AW195" s="13" t="s">
        <v>30</v>
      </c>
      <c r="AX195" s="13" t="s">
        <v>73</v>
      </c>
      <c r="AY195" s="256" t="s">
        <v>152</v>
      </c>
    </row>
    <row r="196" s="13" customFormat="1">
      <c r="A196" s="13"/>
      <c r="B196" s="246"/>
      <c r="C196" s="247"/>
      <c r="D196" s="239" t="s">
        <v>164</v>
      </c>
      <c r="E196" s="248" t="s">
        <v>1</v>
      </c>
      <c r="F196" s="249" t="s">
        <v>231</v>
      </c>
      <c r="G196" s="247"/>
      <c r="H196" s="250">
        <v>35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164</v>
      </c>
      <c r="AU196" s="256" t="s">
        <v>82</v>
      </c>
      <c r="AV196" s="13" t="s">
        <v>82</v>
      </c>
      <c r="AW196" s="13" t="s">
        <v>30</v>
      </c>
      <c r="AX196" s="13" t="s">
        <v>73</v>
      </c>
      <c r="AY196" s="256" t="s">
        <v>152</v>
      </c>
    </row>
    <row r="197" s="14" customFormat="1">
      <c r="A197" s="14"/>
      <c r="B197" s="257"/>
      <c r="C197" s="258"/>
      <c r="D197" s="239" t="s">
        <v>164</v>
      </c>
      <c r="E197" s="259" t="s">
        <v>1</v>
      </c>
      <c r="F197" s="260" t="s">
        <v>166</v>
      </c>
      <c r="G197" s="258"/>
      <c r="H197" s="261">
        <v>75.174000000000007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164</v>
      </c>
      <c r="AU197" s="267" t="s">
        <v>82</v>
      </c>
      <c r="AV197" s="14" t="s">
        <v>159</v>
      </c>
      <c r="AW197" s="14" t="s">
        <v>30</v>
      </c>
      <c r="AX197" s="14" t="s">
        <v>80</v>
      </c>
      <c r="AY197" s="267" t="s">
        <v>152</v>
      </c>
    </row>
    <row r="198" s="12" customFormat="1" ht="22.8" customHeight="1">
      <c r="A198" s="12"/>
      <c r="B198" s="210"/>
      <c r="C198" s="211"/>
      <c r="D198" s="212" t="s">
        <v>72</v>
      </c>
      <c r="E198" s="224" t="s">
        <v>205</v>
      </c>
      <c r="F198" s="224" t="s">
        <v>232</v>
      </c>
      <c r="G198" s="211"/>
      <c r="H198" s="211"/>
      <c r="I198" s="214"/>
      <c r="J198" s="225">
        <f>BK198</f>
        <v>0</v>
      </c>
      <c r="K198" s="211"/>
      <c r="L198" s="216"/>
      <c r="M198" s="217"/>
      <c r="N198" s="218"/>
      <c r="O198" s="218"/>
      <c r="P198" s="219">
        <f>SUM(P199:P254)</f>
        <v>0</v>
      </c>
      <c r="Q198" s="218"/>
      <c r="R198" s="219">
        <f>SUM(R199:R254)</f>
        <v>0</v>
      </c>
      <c r="S198" s="218"/>
      <c r="T198" s="220">
        <f>SUM(T199:T254)</f>
        <v>98.214780000000019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80</v>
      </c>
      <c r="AT198" s="222" t="s">
        <v>72</v>
      </c>
      <c r="AU198" s="222" t="s">
        <v>80</v>
      </c>
      <c r="AY198" s="221" t="s">
        <v>152</v>
      </c>
      <c r="BK198" s="223">
        <f>SUM(BK199:BK254)</f>
        <v>0</v>
      </c>
    </row>
    <row r="199" s="2" customFormat="1" ht="16.5" customHeight="1">
      <c r="A199" s="38"/>
      <c r="B199" s="39"/>
      <c r="C199" s="226" t="s">
        <v>8</v>
      </c>
      <c r="D199" s="226" t="s">
        <v>154</v>
      </c>
      <c r="E199" s="227" t="s">
        <v>233</v>
      </c>
      <c r="F199" s="228" t="s">
        <v>234</v>
      </c>
      <c r="G199" s="229" t="s">
        <v>235</v>
      </c>
      <c r="H199" s="230">
        <v>24.48</v>
      </c>
      <c r="I199" s="231"/>
      <c r="J199" s="232">
        <f>ROUND(I199*H199,2)</f>
        <v>0</v>
      </c>
      <c r="K199" s="228" t="s">
        <v>158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2.2000000000000002</v>
      </c>
      <c r="T199" s="236">
        <f>S199*H199</f>
        <v>53.856000000000009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159</v>
      </c>
      <c r="AT199" s="237" t="s">
        <v>154</v>
      </c>
      <c r="AU199" s="237" t="s">
        <v>82</v>
      </c>
      <c r="AY199" s="17" t="s">
        <v>152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159</v>
      </c>
      <c r="BM199" s="237" t="s">
        <v>236</v>
      </c>
    </row>
    <row r="200" s="2" customFormat="1">
      <c r="A200" s="38"/>
      <c r="B200" s="39"/>
      <c r="C200" s="40"/>
      <c r="D200" s="239" t="s">
        <v>160</v>
      </c>
      <c r="E200" s="40"/>
      <c r="F200" s="240" t="s">
        <v>234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160</v>
      </c>
      <c r="AU200" s="17" t="s">
        <v>82</v>
      </c>
    </row>
    <row r="201" s="2" customFormat="1">
      <c r="A201" s="38"/>
      <c r="B201" s="39"/>
      <c r="C201" s="40"/>
      <c r="D201" s="244" t="s">
        <v>162</v>
      </c>
      <c r="E201" s="40"/>
      <c r="F201" s="245" t="s">
        <v>237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162</v>
      </c>
      <c r="AU201" s="17" t="s">
        <v>82</v>
      </c>
    </row>
    <row r="202" s="15" customFormat="1">
      <c r="A202" s="15"/>
      <c r="B202" s="268"/>
      <c r="C202" s="269"/>
      <c r="D202" s="239" t="s">
        <v>164</v>
      </c>
      <c r="E202" s="270" t="s">
        <v>1</v>
      </c>
      <c r="F202" s="271" t="s">
        <v>238</v>
      </c>
      <c r="G202" s="269"/>
      <c r="H202" s="270" t="s">
        <v>1</v>
      </c>
      <c r="I202" s="272"/>
      <c r="J202" s="269"/>
      <c r="K202" s="269"/>
      <c r="L202" s="273"/>
      <c r="M202" s="274"/>
      <c r="N202" s="275"/>
      <c r="O202" s="275"/>
      <c r="P202" s="275"/>
      <c r="Q202" s="275"/>
      <c r="R202" s="275"/>
      <c r="S202" s="275"/>
      <c r="T202" s="27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7" t="s">
        <v>164</v>
      </c>
      <c r="AU202" s="277" t="s">
        <v>82</v>
      </c>
      <c r="AV202" s="15" t="s">
        <v>80</v>
      </c>
      <c r="AW202" s="15" t="s">
        <v>30</v>
      </c>
      <c r="AX202" s="15" t="s">
        <v>73</v>
      </c>
      <c r="AY202" s="277" t="s">
        <v>152</v>
      </c>
    </row>
    <row r="203" s="13" customFormat="1">
      <c r="A203" s="13"/>
      <c r="B203" s="246"/>
      <c r="C203" s="247"/>
      <c r="D203" s="239" t="s">
        <v>164</v>
      </c>
      <c r="E203" s="248" t="s">
        <v>1</v>
      </c>
      <c r="F203" s="249" t="s">
        <v>239</v>
      </c>
      <c r="G203" s="247"/>
      <c r="H203" s="250">
        <v>7.2960000000000003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164</v>
      </c>
      <c r="AU203" s="256" t="s">
        <v>82</v>
      </c>
      <c r="AV203" s="13" t="s">
        <v>82</v>
      </c>
      <c r="AW203" s="13" t="s">
        <v>30</v>
      </c>
      <c r="AX203" s="13" t="s">
        <v>73</v>
      </c>
      <c r="AY203" s="256" t="s">
        <v>152</v>
      </c>
    </row>
    <row r="204" s="13" customFormat="1">
      <c r="A204" s="13"/>
      <c r="B204" s="246"/>
      <c r="C204" s="247"/>
      <c r="D204" s="239" t="s">
        <v>164</v>
      </c>
      <c r="E204" s="248" t="s">
        <v>1</v>
      </c>
      <c r="F204" s="249" t="s">
        <v>240</v>
      </c>
      <c r="G204" s="247"/>
      <c r="H204" s="250">
        <v>5.8559999999999999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164</v>
      </c>
      <c r="AU204" s="256" t="s">
        <v>82</v>
      </c>
      <c r="AV204" s="13" t="s">
        <v>82</v>
      </c>
      <c r="AW204" s="13" t="s">
        <v>30</v>
      </c>
      <c r="AX204" s="13" t="s">
        <v>73</v>
      </c>
      <c r="AY204" s="256" t="s">
        <v>152</v>
      </c>
    </row>
    <row r="205" s="13" customFormat="1">
      <c r="A205" s="13"/>
      <c r="B205" s="246"/>
      <c r="C205" s="247"/>
      <c r="D205" s="239" t="s">
        <v>164</v>
      </c>
      <c r="E205" s="248" t="s">
        <v>1</v>
      </c>
      <c r="F205" s="249" t="s">
        <v>240</v>
      </c>
      <c r="G205" s="247"/>
      <c r="H205" s="250">
        <v>5.8559999999999999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164</v>
      </c>
      <c r="AU205" s="256" t="s">
        <v>82</v>
      </c>
      <c r="AV205" s="13" t="s">
        <v>82</v>
      </c>
      <c r="AW205" s="13" t="s">
        <v>30</v>
      </c>
      <c r="AX205" s="13" t="s">
        <v>73</v>
      </c>
      <c r="AY205" s="256" t="s">
        <v>152</v>
      </c>
    </row>
    <row r="206" s="13" customFormat="1">
      <c r="A206" s="13"/>
      <c r="B206" s="246"/>
      <c r="C206" s="247"/>
      <c r="D206" s="239" t="s">
        <v>164</v>
      </c>
      <c r="E206" s="248" t="s">
        <v>1</v>
      </c>
      <c r="F206" s="249" t="s">
        <v>241</v>
      </c>
      <c r="G206" s="247"/>
      <c r="H206" s="250">
        <v>2.496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164</v>
      </c>
      <c r="AU206" s="256" t="s">
        <v>82</v>
      </c>
      <c r="AV206" s="13" t="s">
        <v>82</v>
      </c>
      <c r="AW206" s="13" t="s">
        <v>30</v>
      </c>
      <c r="AX206" s="13" t="s">
        <v>73</v>
      </c>
      <c r="AY206" s="256" t="s">
        <v>152</v>
      </c>
    </row>
    <row r="207" s="13" customFormat="1">
      <c r="A207" s="13"/>
      <c r="B207" s="246"/>
      <c r="C207" s="247"/>
      <c r="D207" s="239" t="s">
        <v>164</v>
      </c>
      <c r="E207" s="248" t="s">
        <v>1</v>
      </c>
      <c r="F207" s="249" t="s">
        <v>242</v>
      </c>
      <c r="G207" s="247"/>
      <c r="H207" s="250">
        <v>1.3440000000000001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164</v>
      </c>
      <c r="AU207" s="256" t="s">
        <v>82</v>
      </c>
      <c r="AV207" s="13" t="s">
        <v>82</v>
      </c>
      <c r="AW207" s="13" t="s">
        <v>30</v>
      </c>
      <c r="AX207" s="13" t="s">
        <v>73</v>
      </c>
      <c r="AY207" s="256" t="s">
        <v>152</v>
      </c>
    </row>
    <row r="208" s="13" customFormat="1">
      <c r="A208" s="13"/>
      <c r="B208" s="246"/>
      <c r="C208" s="247"/>
      <c r="D208" s="239" t="s">
        <v>164</v>
      </c>
      <c r="E208" s="248" t="s">
        <v>1</v>
      </c>
      <c r="F208" s="249" t="s">
        <v>243</v>
      </c>
      <c r="G208" s="247"/>
      <c r="H208" s="250">
        <v>1.6319999999999999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6" t="s">
        <v>164</v>
      </c>
      <c r="AU208" s="256" t="s">
        <v>82</v>
      </c>
      <c r="AV208" s="13" t="s">
        <v>82</v>
      </c>
      <c r="AW208" s="13" t="s">
        <v>30</v>
      </c>
      <c r="AX208" s="13" t="s">
        <v>73</v>
      </c>
      <c r="AY208" s="256" t="s">
        <v>152</v>
      </c>
    </row>
    <row r="209" s="14" customFormat="1">
      <c r="A209" s="14"/>
      <c r="B209" s="257"/>
      <c r="C209" s="258"/>
      <c r="D209" s="239" t="s">
        <v>164</v>
      </c>
      <c r="E209" s="259" t="s">
        <v>1</v>
      </c>
      <c r="F209" s="260" t="s">
        <v>166</v>
      </c>
      <c r="G209" s="258"/>
      <c r="H209" s="261">
        <v>24.480000000000004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164</v>
      </c>
      <c r="AU209" s="267" t="s">
        <v>82</v>
      </c>
      <c r="AV209" s="14" t="s">
        <v>159</v>
      </c>
      <c r="AW209" s="14" t="s">
        <v>30</v>
      </c>
      <c r="AX209" s="14" t="s">
        <v>80</v>
      </c>
      <c r="AY209" s="267" t="s">
        <v>152</v>
      </c>
    </row>
    <row r="210" s="2" customFormat="1" ht="33" customHeight="1">
      <c r="A210" s="38"/>
      <c r="B210" s="39"/>
      <c r="C210" s="226" t="s">
        <v>244</v>
      </c>
      <c r="D210" s="226" t="s">
        <v>154</v>
      </c>
      <c r="E210" s="227" t="s">
        <v>245</v>
      </c>
      <c r="F210" s="228" t="s">
        <v>246</v>
      </c>
      <c r="G210" s="229" t="s">
        <v>235</v>
      </c>
      <c r="H210" s="230">
        <v>1.0800000000000001</v>
      </c>
      <c r="I210" s="231"/>
      <c r="J210" s="232">
        <f>ROUND(I210*H210,2)</f>
        <v>0</v>
      </c>
      <c r="K210" s="228" t="s">
        <v>158</v>
      </c>
      <c r="L210" s="44"/>
      <c r="M210" s="233" t="s">
        <v>1</v>
      </c>
      <c r="N210" s="234" t="s">
        <v>38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1.671</v>
      </c>
      <c r="T210" s="236">
        <f>S210*H210</f>
        <v>1.8046800000000001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159</v>
      </c>
      <c r="AT210" s="237" t="s">
        <v>154</v>
      </c>
      <c r="AU210" s="237" t="s">
        <v>82</v>
      </c>
      <c r="AY210" s="17" t="s">
        <v>152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80</v>
      </c>
      <c r="BK210" s="238">
        <f>ROUND(I210*H210,2)</f>
        <v>0</v>
      </c>
      <c r="BL210" s="17" t="s">
        <v>159</v>
      </c>
      <c r="BM210" s="237" t="s">
        <v>247</v>
      </c>
    </row>
    <row r="211" s="2" customFormat="1">
      <c r="A211" s="38"/>
      <c r="B211" s="39"/>
      <c r="C211" s="40"/>
      <c r="D211" s="239" t="s">
        <v>160</v>
      </c>
      <c r="E211" s="40"/>
      <c r="F211" s="240" t="s">
        <v>248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160</v>
      </c>
      <c r="AU211" s="17" t="s">
        <v>82</v>
      </c>
    </row>
    <row r="212" s="2" customFormat="1">
      <c r="A212" s="38"/>
      <c r="B212" s="39"/>
      <c r="C212" s="40"/>
      <c r="D212" s="244" t="s">
        <v>162</v>
      </c>
      <c r="E212" s="40"/>
      <c r="F212" s="245" t="s">
        <v>249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162</v>
      </c>
      <c r="AU212" s="17" t="s">
        <v>82</v>
      </c>
    </row>
    <row r="213" s="15" customFormat="1">
      <c r="A213" s="15"/>
      <c r="B213" s="268"/>
      <c r="C213" s="269"/>
      <c r="D213" s="239" t="s">
        <v>164</v>
      </c>
      <c r="E213" s="270" t="s">
        <v>1</v>
      </c>
      <c r="F213" s="271" t="s">
        <v>250</v>
      </c>
      <c r="G213" s="269"/>
      <c r="H213" s="270" t="s">
        <v>1</v>
      </c>
      <c r="I213" s="272"/>
      <c r="J213" s="269"/>
      <c r="K213" s="269"/>
      <c r="L213" s="273"/>
      <c r="M213" s="274"/>
      <c r="N213" s="275"/>
      <c r="O213" s="275"/>
      <c r="P213" s="275"/>
      <c r="Q213" s="275"/>
      <c r="R213" s="275"/>
      <c r="S213" s="275"/>
      <c r="T213" s="27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7" t="s">
        <v>164</v>
      </c>
      <c r="AU213" s="277" t="s">
        <v>82</v>
      </c>
      <c r="AV213" s="15" t="s">
        <v>80</v>
      </c>
      <c r="AW213" s="15" t="s">
        <v>30</v>
      </c>
      <c r="AX213" s="15" t="s">
        <v>73</v>
      </c>
      <c r="AY213" s="277" t="s">
        <v>152</v>
      </c>
    </row>
    <row r="214" s="13" customFormat="1">
      <c r="A214" s="13"/>
      <c r="B214" s="246"/>
      <c r="C214" s="247"/>
      <c r="D214" s="239" t="s">
        <v>164</v>
      </c>
      <c r="E214" s="248" t="s">
        <v>1</v>
      </c>
      <c r="F214" s="249" t="s">
        <v>251</v>
      </c>
      <c r="G214" s="247"/>
      <c r="H214" s="250">
        <v>1.0800000000000001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164</v>
      </c>
      <c r="AU214" s="256" t="s">
        <v>82</v>
      </c>
      <c r="AV214" s="13" t="s">
        <v>82</v>
      </c>
      <c r="AW214" s="13" t="s">
        <v>30</v>
      </c>
      <c r="AX214" s="13" t="s">
        <v>73</v>
      </c>
      <c r="AY214" s="256" t="s">
        <v>152</v>
      </c>
    </row>
    <row r="215" s="14" customFormat="1">
      <c r="A215" s="14"/>
      <c r="B215" s="257"/>
      <c r="C215" s="258"/>
      <c r="D215" s="239" t="s">
        <v>164</v>
      </c>
      <c r="E215" s="259" t="s">
        <v>1</v>
      </c>
      <c r="F215" s="260" t="s">
        <v>166</v>
      </c>
      <c r="G215" s="258"/>
      <c r="H215" s="261">
        <v>1.0800000000000001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164</v>
      </c>
      <c r="AU215" s="267" t="s">
        <v>82</v>
      </c>
      <c r="AV215" s="14" t="s">
        <v>159</v>
      </c>
      <c r="AW215" s="14" t="s">
        <v>30</v>
      </c>
      <c r="AX215" s="14" t="s">
        <v>80</v>
      </c>
      <c r="AY215" s="267" t="s">
        <v>152</v>
      </c>
    </row>
    <row r="216" s="2" customFormat="1" ht="33" customHeight="1">
      <c r="A216" s="38"/>
      <c r="B216" s="39"/>
      <c r="C216" s="226" t="s">
        <v>186</v>
      </c>
      <c r="D216" s="226" t="s">
        <v>154</v>
      </c>
      <c r="E216" s="227" t="s">
        <v>252</v>
      </c>
      <c r="F216" s="228" t="s">
        <v>253</v>
      </c>
      <c r="G216" s="229" t="s">
        <v>235</v>
      </c>
      <c r="H216" s="230">
        <v>16.129999999999999</v>
      </c>
      <c r="I216" s="231"/>
      <c r="J216" s="232">
        <f>ROUND(I216*H216,2)</f>
        <v>0</v>
      </c>
      <c r="K216" s="228" t="s">
        <v>158</v>
      </c>
      <c r="L216" s="44"/>
      <c r="M216" s="233" t="s">
        <v>1</v>
      </c>
      <c r="N216" s="234" t="s">
        <v>38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2.2000000000000002</v>
      </c>
      <c r="T216" s="236">
        <f>S216*H216</f>
        <v>35.486000000000004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159</v>
      </c>
      <c r="AT216" s="237" t="s">
        <v>154</v>
      </c>
      <c r="AU216" s="237" t="s">
        <v>82</v>
      </c>
      <c r="AY216" s="17" t="s">
        <v>152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80</v>
      </c>
      <c r="BK216" s="238">
        <f>ROUND(I216*H216,2)</f>
        <v>0</v>
      </c>
      <c r="BL216" s="17" t="s">
        <v>159</v>
      </c>
      <c r="BM216" s="237" t="s">
        <v>254</v>
      </c>
    </row>
    <row r="217" s="2" customFormat="1">
      <c r="A217" s="38"/>
      <c r="B217" s="39"/>
      <c r="C217" s="40"/>
      <c r="D217" s="239" t="s">
        <v>160</v>
      </c>
      <c r="E217" s="40"/>
      <c r="F217" s="240" t="s">
        <v>255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160</v>
      </c>
      <c r="AU217" s="17" t="s">
        <v>82</v>
      </c>
    </row>
    <row r="218" s="2" customFormat="1">
      <c r="A218" s="38"/>
      <c r="B218" s="39"/>
      <c r="C218" s="40"/>
      <c r="D218" s="244" t="s">
        <v>162</v>
      </c>
      <c r="E218" s="40"/>
      <c r="F218" s="245" t="s">
        <v>256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162</v>
      </c>
      <c r="AU218" s="17" t="s">
        <v>82</v>
      </c>
    </row>
    <row r="219" s="15" customFormat="1">
      <c r="A219" s="15"/>
      <c r="B219" s="268"/>
      <c r="C219" s="269"/>
      <c r="D219" s="239" t="s">
        <v>164</v>
      </c>
      <c r="E219" s="270" t="s">
        <v>1</v>
      </c>
      <c r="F219" s="271" t="s">
        <v>257</v>
      </c>
      <c r="G219" s="269"/>
      <c r="H219" s="270" t="s">
        <v>1</v>
      </c>
      <c r="I219" s="272"/>
      <c r="J219" s="269"/>
      <c r="K219" s="269"/>
      <c r="L219" s="273"/>
      <c r="M219" s="274"/>
      <c r="N219" s="275"/>
      <c r="O219" s="275"/>
      <c r="P219" s="275"/>
      <c r="Q219" s="275"/>
      <c r="R219" s="275"/>
      <c r="S219" s="275"/>
      <c r="T219" s="27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7" t="s">
        <v>164</v>
      </c>
      <c r="AU219" s="277" t="s">
        <v>82</v>
      </c>
      <c r="AV219" s="15" t="s">
        <v>80</v>
      </c>
      <c r="AW219" s="15" t="s">
        <v>30</v>
      </c>
      <c r="AX219" s="15" t="s">
        <v>73</v>
      </c>
      <c r="AY219" s="277" t="s">
        <v>152</v>
      </c>
    </row>
    <row r="220" s="13" customFormat="1">
      <c r="A220" s="13"/>
      <c r="B220" s="246"/>
      <c r="C220" s="247"/>
      <c r="D220" s="239" t="s">
        <v>164</v>
      </c>
      <c r="E220" s="248" t="s">
        <v>1</v>
      </c>
      <c r="F220" s="249" t="s">
        <v>258</v>
      </c>
      <c r="G220" s="247"/>
      <c r="H220" s="250">
        <v>5.4059999999999997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164</v>
      </c>
      <c r="AU220" s="256" t="s">
        <v>82</v>
      </c>
      <c r="AV220" s="13" t="s">
        <v>82</v>
      </c>
      <c r="AW220" s="13" t="s">
        <v>30</v>
      </c>
      <c r="AX220" s="13" t="s">
        <v>73</v>
      </c>
      <c r="AY220" s="256" t="s">
        <v>152</v>
      </c>
    </row>
    <row r="221" s="15" customFormat="1">
      <c r="A221" s="15"/>
      <c r="B221" s="268"/>
      <c r="C221" s="269"/>
      <c r="D221" s="239" t="s">
        <v>164</v>
      </c>
      <c r="E221" s="270" t="s">
        <v>1</v>
      </c>
      <c r="F221" s="271" t="s">
        <v>259</v>
      </c>
      <c r="G221" s="269"/>
      <c r="H221" s="270" t="s">
        <v>1</v>
      </c>
      <c r="I221" s="272"/>
      <c r="J221" s="269"/>
      <c r="K221" s="269"/>
      <c r="L221" s="273"/>
      <c r="M221" s="274"/>
      <c r="N221" s="275"/>
      <c r="O221" s="275"/>
      <c r="P221" s="275"/>
      <c r="Q221" s="275"/>
      <c r="R221" s="275"/>
      <c r="S221" s="275"/>
      <c r="T221" s="27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7" t="s">
        <v>164</v>
      </c>
      <c r="AU221" s="277" t="s">
        <v>82</v>
      </c>
      <c r="AV221" s="15" t="s">
        <v>80</v>
      </c>
      <c r="AW221" s="15" t="s">
        <v>30</v>
      </c>
      <c r="AX221" s="15" t="s">
        <v>73</v>
      </c>
      <c r="AY221" s="277" t="s">
        <v>152</v>
      </c>
    </row>
    <row r="222" s="13" customFormat="1">
      <c r="A222" s="13"/>
      <c r="B222" s="246"/>
      <c r="C222" s="247"/>
      <c r="D222" s="239" t="s">
        <v>164</v>
      </c>
      <c r="E222" s="248" t="s">
        <v>1</v>
      </c>
      <c r="F222" s="249" t="s">
        <v>260</v>
      </c>
      <c r="G222" s="247"/>
      <c r="H222" s="250">
        <v>3.8279999999999998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164</v>
      </c>
      <c r="AU222" s="256" t="s">
        <v>82</v>
      </c>
      <c r="AV222" s="13" t="s">
        <v>82</v>
      </c>
      <c r="AW222" s="13" t="s">
        <v>30</v>
      </c>
      <c r="AX222" s="13" t="s">
        <v>73</v>
      </c>
      <c r="AY222" s="256" t="s">
        <v>152</v>
      </c>
    </row>
    <row r="223" s="15" customFormat="1">
      <c r="A223" s="15"/>
      <c r="B223" s="268"/>
      <c r="C223" s="269"/>
      <c r="D223" s="239" t="s">
        <v>164</v>
      </c>
      <c r="E223" s="270" t="s">
        <v>1</v>
      </c>
      <c r="F223" s="271" t="s">
        <v>261</v>
      </c>
      <c r="G223" s="269"/>
      <c r="H223" s="270" t="s">
        <v>1</v>
      </c>
      <c r="I223" s="272"/>
      <c r="J223" s="269"/>
      <c r="K223" s="269"/>
      <c r="L223" s="273"/>
      <c r="M223" s="274"/>
      <c r="N223" s="275"/>
      <c r="O223" s="275"/>
      <c r="P223" s="275"/>
      <c r="Q223" s="275"/>
      <c r="R223" s="275"/>
      <c r="S223" s="275"/>
      <c r="T223" s="27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7" t="s">
        <v>164</v>
      </c>
      <c r="AU223" s="277" t="s">
        <v>82</v>
      </c>
      <c r="AV223" s="15" t="s">
        <v>80</v>
      </c>
      <c r="AW223" s="15" t="s">
        <v>30</v>
      </c>
      <c r="AX223" s="15" t="s">
        <v>73</v>
      </c>
      <c r="AY223" s="277" t="s">
        <v>152</v>
      </c>
    </row>
    <row r="224" s="13" customFormat="1">
      <c r="A224" s="13"/>
      <c r="B224" s="246"/>
      <c r="C224" s="247"/>
      <c r="D224" s="239" t="s">
        <v>164</v>
      </c>
      <c r="E224" s="248" t="s">
        <v>1</v>
      </c>
      <c r="F224" s="249" t="s">
        <v>262</v>
      </c>
      <c r="G224" s="247"/>
      <c r="H224" s="250">
        <v>0.73999999999999999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164</v>
      </c>
      <c r="AU224" s="256" t="s">
        <v>82</v>
      </c>
      <c r="AV224" s="13" t="s">
        <v>82</v>
      </c>
      <c r="AW224" s="13" t="s">
        <v>30</v>
      </c>
      <c r="AX224" s="13" t="s">
        <v>73</v>
      </c>
      <c r="AY224" s="256" t="s">
        <v>152</v>
      </c>
    </row>
    <row r="225" s="15" customFormat="1">
      <c r="A225" s="15"/>
      <c r="B225" s="268"/>
      <c r="C225" s="269"/>
      <c r="D225" s="239" t="s">
        <v>164</v>
      </c>
      <c r="E225" s="270" t="s">
        <v>1</v>
      </c>
      <c r="F225" s="271" t="s">
        <v>263</v>
      </c>
      <c r="G225" s="269"/>
      <c r="H225" s="270" t="s">
        <v>1</v>
      </c>
      <c r="I225" s="272"/>
      <c r="J225" s="269"/>
      <c r="K225" s="269"/>
      <c r="L225" s="273"/>
      <c r="M225" s="274"/>
      <c r="N225" s="275"/>
      <c r="O225" s="275"/>
      <c r="P225" s="275"/>
      <c r="Q225" s="275"/>
      <c r="R225" s="275"/>
      <c r="S225" s="275"/>
      <c r="T225" s="27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7" t="s">
        <v>164</v>
      </c>
      <c r="AU225" s="277" t="s">
        <v>82</v>
      </c>
      <c r="AV225" s="15" t="s">
        <v>80</v>
      </c>
      <c r="AW225" s="15" t="s">
        <v>30</v>
      </c>
      <c r="AX225" s="15" t="s">
        <v>73</v>
      </c>
      <c r="AY225" s="277" t="s">
        <v>152</v>
      </c>
    </row>
    <row r="226" s="13" customFormat="1">
      <c r="A226" s="13"/>
      <c r="B226" s="246"/>
      <c r="C226" s="247"/>
      <c r="D226" s="239" t="s">
        <v>164</v>
      </c>
      <c r="E226" s="248" t="s">
        <v>1</v>
      </c>
      <c r="F226" s="249" t="s">
        <v>264</v>
      </c>
      <c r="G226" s="247"/>
      <c r="H226" s="250">
        <v>3.6040000000000001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164</v>
      </c>
      <c r="AU226" s="256" t="s">
        <v>82</v>
      </c>
      <c r="AV226" s="13" t="s">
        <v>82</v>
      </c>
      <c r="AW226" s="13" t="s">
        <v>30</v>
      </c>
      <c r="AX226" s="13" t="s">
        <v>73</v>
      </c>
      <c r="AY226" s="256" t="s">
        <v>152</v>
      </c>
    </row>
    <row r="227" s="15" customFormat="1">
      <c r="A227" s="15"/>
      <c r="B227" s="268"/>
      <c r="C227" s="269"/>
      <c r="D227" s="239" t="s">
        <v>164</v>
      </c>
      <c r="E227" s="270" t="s">
        <v>1</v>
      </c>
      <c r="F227" s="271" t="s">
        <v>265</v>
      </c>
      <c r="G227" s="269"/>
      <c r="H227" s="270" t="s">
        <v>1</v>
      </c>
      <c r="I227" s="272"/>
      <c r="J227" s="269"/>
      <c r="K227" s="269"/>
      <c r="L227" s="273"/>
      <c r="M227" s="274"/>
      <c r="N227" s="275"/>
      <c r="O227" s="275"/>
      <c r="P227" s="275"/>
      <c r="Q227" s="275"/>
      <c r="R227" s="275"/>
      <c r="S227" s="275"/>
      <c r="T227" s="27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7" t="s">
        <v>164</v>
      </c>
      <c r="AU227" s="277" t="s">
        <v>82</v>
      </c>
      <c r="AV227" s="15" t="s">
        <v>80</v>
      </c>
      <c r="AW227" s="15" t="s">
        <v>30</v>
      </c>
      <c r="AX227" s="15" t="s">
        <v>73</v>
      </c>
      <c r="AY227" s="277" t="s">
        <v>152</v>
      </c>
    </row>
    <row r="228" s="13" customFormat="1">
      <c r="A228" s="13"/>
      <c r="B228" s="246"/>
      <c r="C228" s="247"/>
      <c r="D228" s="239" t="s">
        <v>164</v>
      </c>
      <c r="E228" s="248" t="s">
        <v>1</v>
      </c>
      <c r="F228" s="249" t="s">
        <v>266</v>
      </c>
      <c r="G228" s="247"/>
      <c r="H228" s="250">
        <v>2.552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164</v>
      </c>
      <c r="AU228" s="256" t="s">
        <v>82</v>
      </c>
      <c r="AV228" s="13" t="s">
        <v>82</v>
      </c>
      <c r="AW228" s="13" t="s">
        <v>30</v>
      </c>
      <c r="AX228" s="13" t="s">
        <v>73</v>
      </c>
      <c r="AY228" s="256" t="s">
        <v>152</v>
      </c>
    </row>
    <row r="229" s="14" customFormat="1">
      <c r="A229" s="14"/>
      <c r="B229" s="257"/>
      <c r="C229" s="258"/>
      <c r="D229" s="239" t="s">
        <v>164</v>
      </c>
      <c r="E229" s="259" t="s">
        <v>1</v>
      </c>
      <c r="F229" s="260" t="s">
        <v>166</v>
      </c>
      <c r="G229" s="258"/>
      <c r="H229" s="261">
        <v>16.129999999999999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7" t="s">
        <v>164</v>
      </c>
      <c r="AU229" s="267" t="s">
        <v>82</v>
      </c>
      <c r="AV229" s="14" t="s">
        <v>159</v>
      </c>
      <c r="AW229" s="14" t="s">
        <v>30</v>
      </c>
      <c r="AX229" s="14" t="s">
        <v>80</v>
      </c>
      <c r="AY229" s="267" t="s">
        <v>152</v>
      </c>
    </row>
    <row r="230" s="2" customFormat="1" ht="24.15" customHeight="1">
      <c r="A230" s="38"/>
      <c r="B230" s="39"/>
      <c r="C230" s="226" t="s">
        <v>267</v>
      </c>
      <c r="D230" s="226" t="s">
        <v>154</v>
      </c>
      <c r="E230" s="227" t="s">
        <v>268</v>
      </c>
      <c r="F230" s="228" t="s">
        <v>269</v>
      </c>
      <c r="G230" s="229" t="s">
        <v>270</v>
      </c>
      <c r="H230" s="230">
        <v>150</v>
      </c>
      <c r="I230" s="231"/>
      <c r="J230" s="232">
        <f>ROUND(I230*H230,2)</f>
        <v>0</v>
      </c>
      <c r="K230" s="228" t="s">
        <v>158</v>
      </c>
      <c r="L230" s="44"/>
      <c r="M230" s="233" t="s">
        <v>1</v>
      </c>
      <c r="N230" s="234" t="s">
        <v>38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0.040000000000000001</v>
      </c>
      <c r="T230" s="236">
        <f>S230*H230</f>
        <v>6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159</v>
      </c>
      <c r="AT230" s="237" t="s">
        <v>154</v>
      </c>
      <c r="AU230" s="237" t="s">
        <v>82</v>
      </c>
      <c r="AY230" s="17" t="s">
        <v>152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80</v>
      </c>
      <c r="BK230" s="238">
        <f>ROUND(I230*H230,2)</f>
        <v>0</v>
      </c>
      <c r="BL230" s="17" t="s">
        <v>159</v>
      </c>
      <c r="BM230" s="237" t="s">
        <v>271</v>
      </c>
    </row>
    <row r="231" s="2" customFormat="1">
      <c r="A231" s="38"/>
      <c r="B231" s="39"/>
      <c r="C231" s="40"/>
      <c r="D231" s="239" t="s">
        <v>160</v>
      </c>
      <c r="E231" s="40"/>
      <c r="F231" s="240" t="s">
        <v>272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160</v>
      </c>
      <c r="AU231" s="17" t="s">
        <v>82</v>
      </c>
    </row>
    <row r="232" s="2" customFormat="1">
      <c r="A232" s="38"/>
      <c r="B232" s="39"/>
      <c r="C232" s="40"/>
      <c r="D232" s="244" t="s">
        <v>162</v>
      </c>
      <c r="E232" s="40"/>
      <c r="F232" s="245" t="s">
        <v>273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162</v>
      </c>
      <c r="AU232" s="17" t="s">
        <v>82</v>
      </c>
    </row>
    <row r="233" s="13" customFormat="1">
      <c r="A233" s="13"/>
      <c r="B233" s="246"/>
      <c r="C233" s="247"/>
      <c r="D233" s="239" t="s">
        <v>164</v>
      </c>
      <c r="E233" s="248" t="s">
        <v>1</v>
      </c>
      <c r="F233" s="249" t="s">
        <v>274</v>
      </c>
      <c r="G233" s="247"/>
      <c r="H233" s="250">
        <v>150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164</v>
      </c>
      <c r="AU233" s="256" t="s">
        <v>82</v>
      </c>
      <c r="AV233" s="13" t="s">
        <v>82</v>
      </c>
      <c r="AW233" s="13" t="s">
        <v>30</v>
      </c>
      <c r="AX233" s="13" t="s">
        <v>73</v>
      </c>
      <c r="AY233" s="256" t="s">
        <v>152</v>
      </c>
    </row>
    <row r="234" s="14" customFormat="1">
      <c r="A234" s="14"/>
      <c r="B234" s="257"/>
      <c r="C234" s="258"/>
      <c r="D234" s="239" t="s">
        <v>164</v>
      </c>
      <c r="E234" s="259" t="s">
        <v>1</v>
      </c>
      <c r="F234" s="260" t="s">
        <v>166</v>
      </c>
      <c r="G234" s="258"/>
      <c r="H234" s="261">
        <v>150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7" t="s">
        <v>164</v>
      </c>
      <c r="AU234" s="267" t="s">
        <v>82</v>
      </c>
      <c r="AV234" s="14" t="s">
        <v>159</v>
      </c>
      <c r="AW234" s="14" t="s">
        <v>30</v>
      </c>
      <c r="AX234" s="14" t="s">
        <v>80</v>
      </c>
      <c r="AY234" s="267" t="s">
        <v>152</v>
      </c>
    </row>
    <row r="235" s="2" customFormat="1" ht="24.15" customHeight="1">
      <c r="A235" s="38"/>
      <c r="B235" s="39"/>
      <c r="C235" s="226" t="s">
        <v>191</v>
      </c>
      <c r="D235" s="226" t="s">
        <v>154</v>
      </c>
      <c r="E235" s="227" t="s">
        <v>275</v>
      </c>
      <c r="F235" s="228" t="s">
        <v>276</v>
      </c>
      <c r="G235" s="229" t="s">
        <v>157</v>
      </c>
      <c r="H235" s="230">
        <v>1.1399999999999999</v>
      </c>
      <c r="I235" s="231"/>
      <c r="J235" s="232">
        <f>ROUND(I235*H235,2)</f>
        <v>0</v>
      </c>
      <c r="K235" s="228" t="s">
        <v>158</v>
      </c>
      <c r="L235" s="44"/>
      <c r="M235" s="233" t="s">
        <v>1</v>
      </c>
      <c r="N235" s="234" t="s">
        <v>38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0.074999999999999997</v>
      </c>
      <c r="T235" s="236">
        <f>S235*H235</f>
        <v>0.085499999999999993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159</v>
      </c>
      <c r="AT235" s="237" t="s">
        <v>154</v>
      </c>
      <c r="AU235" s="237" t="s">
        <v>82</v>
      </c>
      <c r="AY235" s="17" t="s">
        <v>152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80</v>
      </c>
      <c r="BK235" s="238">
        <f>ROUND(I235*H235,2)</f>
        <v>0</v>
      </c>
      <c r="BL235" s="17" t="s">
        <v>159</v>
      </c>
      <c r="BM235" s="237" t="s">
        <v>277</v>
      </c>
    </row>
    <row r="236" s="2" customFormat="1">
      <c r="A236" s="38"/>
      <c r="B236" s="39"/>
      <c r="C236" s="40"/>
      <c r="D236" s="239" t="s">
        <v>160</v>
      </c>
      <c r="E236" s="40"/>
      <c r="F236" s="240" t="s">
        <v>278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160</v>
      </c>
      <c r="AU236" s="17" t="s">
        <v>82</v>
      </c>
    </row>
    <row r="237" s="2" customFormat="1">
      <c r="A237" s="38"/>
      <c r="B237" s="39"/>
      <c r="C237" s="40"/>
      <c r="D237" s="244" t="s">
        <v>162</v>
      </c>
      <c r="E237" s="40"/>
      <c r="F237" s="245" t="s">
        <v>279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162</v>
      </c>
      <c r="AU237" s="17" t="s">
        <v>82</v>
      </c>
    </row>
    <row r="238" s="15" customFormat="1">
      <c r="A238" s="15"/>
      <c r="B238" s="268"/>
      <c r="C238" s="269"/>
      <c r="D238" s="239" t="s">
        <v>164</v>
      </c>
      <c r="E238" s="270" t="s">
        <v>1</v>
      </c>
      <c r="F238" s="271" t="s">
        <v>250</v>
      </c>
      <c r="G238" s="269"/>
      <c r="H238" s="270" t="s">
        <v>1</v>
      </c>
      <c r="I238" s="272"/>
      <c r="J238" s="269"/>
      <c r="K238" s="269"/>
      <c r="L238" s="273"/>
      <c r="M238" s="274"/>
      <c r="N238" s="275"/>
      <c r="O238" s="275"/>
      <c r="P238" s="275"/>
      <c r="Q238" s="275"/>
      <c r="R238" s="275"/>
      <c r="S238" s="275"/>
      <c r="T238" s="27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7" t="s">
        <v>164</v>
      </c>
      <c r="AU238" s="277" t="s">
        <v>82</v>
      </c>
      <c r="AV238" s="15" t="s">
        <v>80</v>
      </c>
      <c r="AW238" s="15" t="s">
        <v>30</v>
      </c>
      <c r="AX238" s="15" t="s">
        <v>73</v>
      </c>
      <c r="AY238" s="277" t="s">
        <v>152</v>
      </c>
    </row>
    <row r="239" s="13" customFormat="1">
      <c r="A239" s="13"/>
      <c r="B239" s="246"/>
      <c r="C239" s="247"/>
      <c r="D239" s="239" t="s">
        <v>164</v>
      </c>
      <c r="E239" s="248" t="s">
        <v>1</v>
      </c>
      <c r="F239" s="249" t="s">
        <v>280</v>
      </c>
      <c r="G239" s="247"/>
      <c r="H239" s="250">
        <v>0.71999999999999997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6" t="s">
        <v>164</v>
      </c>
      <c r="AU239" s="256" t="s">
        <v>82</v>
      </c>
      <c r="AV239" s="13" t="s">
        <v>82</v>
      </c>
      <c r="AW239" s="13" t="s">
        <v>30</v>
      </c>
      <c r="AX239" s="13" t="s">
        <v>73</v>
      </c>
      <c r="AY239" s="256" t="s">
        <v>152</v>
      </c>
    </row>
    <row r="240" s="13" customFormat="1">
      <c r="A240" s="13"/>
      <c r="B240" s="246"/>
      <c r="C240" s="247"/>
      <c r="D240" s="239" t="s">
        <v>164</v>
      </c>
      <c r="E240" s="248" t="s">
        <v>1</v>
      </c>
      <c r="F240" s="249" t="s">
        <v>281</v>
      </c>
      <c r="G240" s="247"/>
      <c r="H240" s="250">
        <v>0.41999999999999998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164</v>
      </c>
      <c r="AU240" s="256" t="s">
        <v>82</v>
      </c>
      <c r="AV240" s="13" t="s">
        <v>82</v>
      </c>
      <c r="AW240" s="13" t="s">
        <v>30</v>
      </c>
      <c r="AX240" s="13" t="s">
        <v>73</v>
      </c>
      <c r="AY240" s="256" t="s">
        <v>152</v>
      </c>
    </row>
    <row r="241" s="14" customFormat="1">
      <c r="A241" s="14"/>
      <c r="B241" s="257"/>
      <c r="C241" s="258"/>
      <c r="D241" s="239" t="s">
        <v>164</v>
      </c>
      <c r="E241" s="259" t="s">
        <v>1</v>
      </c>
      <c r="F241" s="260" t="s">
        <v>166</v>
      </c>
      <c r="G241" s="258"/>
      <c r="H241" s="261">
        <v>1.1399999999999999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7" t="s">
        <v>164</v>
      </c>
      <c r="AU241" s="267" t="s">
        <v>82</v>
      </c>
      <c r="AV241" s="14" t="s">
        <v>159</v>
      </c>
      <c r="AW241" s="14" t="s">
        <v>30</v>
      </c>
      <c r="AX241" s="14" t="s">
        <v>80</v>
      </c>
      <c r="AY241" s="267" t="s">
        <v>152</v>
      </c>
    </row>
    <row r="242" s="2" customFormat="1" ht="21.75" customHeight="1">
      <c r="A242" s="38"/>
      <c r="B242" s="39"/>
      <c r="C242" s="226" t="s">
        <v>282</v>
      </c>
      <c r="D242" s="226" t="s">
        <v>154</v>
      </c>
      <c r="E242" s="227" t="s">
        <v>283</v>
      </c>
      <c r="F242" s="228" t="s">
        <v>284</v>
      </c>
      <c r="G242" s="229" t="s">
        <v>157</v>
      </c>
      <c r="H242" s="230">
        <v>10</v>
      </c>
      <c r="I242" s="231"/>
      <c r="J242" s="232">
        <f>ROUND(I242*H242,2)</f>
        <v>0</v>
      </c>
      <c r="K242" s="228" t="s">
        <v>158</v>
      </c>
      <c r="L242" s="44"/>
      <c r="M242" s="233" t="s">
        <v>1</v>
      </c>
      <c r="N242" s="234" t="s">
        <v>38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0.087999999999999995</v>
      </c>
      <c r="T242" s="236">
        <f>S242*H242</f>
        <v>0.87999999999999989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159</v>
      </c>
      <c r="AT242" s="237" t="s">
        <v>154</v>
      </c>
      <c r="AU242" s="237" t="s">
        <v>82</v>
      </c>
      <c r="AY242" s="17" t="s">
        <v>152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80</v>
      </c>
      <c r="BK242" s="238">
        <f>ROUND(I242*H242,2)</f>
        <v>0</v>
      </c>
      <c r="BL242" s="17" t="s">
        <v>159</v>
      </c>
      <c r="BM242" s="237" t="s">
        <v>285</v>
      </c>
    </row>
    <row r="243" s="2" customFormat="1">
      <c r="A243" s="38"/>
      <c r="B243" s="39"/>
      <c r="C243" s="40"/>
      <c r="D243" s="239" t="s">
        <v>160</v>
      </c>
      <c r="E243" s="40"/>
      <c r="F243" s="240" t="s">
        <v>286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160</v>
      </c>
      <c r="AU243" s="17" t="s">
        <v>82</v>
      </c>
    </row>
    <row r="244" s="2" customFormat="1">
      <c r="A244" s="38"/>
      <c r="B244" s="39"/>
      <c r="C244" s="40"/>
      <c r="D244" s="244" t="s">
        <v>162</v>
      </c>
      <c r="E244" s="40"/>
      <c r="F244" s="245" t="s">
        <v>287</v>
      </c>
      <c r="G244" s="40"/>
      <c r="H244" s="40"/>
      <c r="I244" s="241"/>
      <c r="J244" s="40"/>
      <c r="K244" s="40"/>
      <c r="L244" s="44"/>
      <c r="M244" s="242"/>
      <c r="N244" s="24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162</v>
      </c>
      <c r="AU244" s="17" t="s">
        <v>82</v>
      </c>
    </row>
    <row r="245" s="15" customFormat="1">
      <c r="A245" s="15"/>
      <c r="B245" s="268"/>
      <c r="C245" s="269"/>
      <c r="D245" s="239" t="s">
        <v>164</v>
      </c>
      <c r="E245" s="270" t="s">
        <v>1</v>
      </c>
      <c r="F245" s="271" t="s">
        <v>250</v>
      </c>
      <c r="G245" s="269"/>
      <c r="H245" s="270" t="s">
        <v>1</v>
      </c>
      <c r="I245" s="272"/>
      <c r="J245" s="269"/>
      <c r="K245" s="269"/>
      <c r="L245" s="273"/>
      <c r="M245" s="274"/>
      <c r="N245" s="275"/>
      <c r="O245" s="275"/>
      <c r="P245" s="275"/>
      <c r="Q245" s="275"/>
      <c r="R245" s="275"/>
      <c r="S245" s="275"/>
      <c r="T245" s="27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7" t="s">
        <v>164</v>
      </c>
      <c r="AU245" s="277" t="s">
        <v>82</v>
      </c>
      <c r="AV245" s="15" t="s">
        <v>80</v>
      </c>
      <c r="AW245" s="15" t="s">
        <v>30</v>
      </c>
      <c r="AX245" s="15" t="s">
        <v>73</v>
      </c>
      <c r="AY245" s="277" t="s">
        <v>152</v>
      </c>
    </row>
    <row r="246" s="13" customFormat="1">
      <c r="A246" s="13"/>
      <c r="B246" s="246"/>
      <c r="C246" s="247"/>
      <c r="D246" s="239" t="s">
        <v>164</v>
      </c>
      <c r="E246" s="248" t="s">
        <v>1</v>
      </c>
      <c r="F246" s="249" t="s">
        <v>288</v>
      </c>
      <c r="G246" s="247"/>
      <c r="H246" s="250">
        <v>10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164</v>
      </c>
      <c r="AU246" s="256" t="s">
        <v>82</v>
      </c>
      <c r="AV246" s="13" t="s">
        <v>82</v>
      </c>
      <c r="AW246" s="13" t="s">
        <v>30</v>
      </c>
      <c r="AX246" s="13" t="s">
        <v>73</v>
      </c>
      <c r="AY246" s="256" t="s">
        <v>152</v>
      </c>
    </row>
    <row r="247" s="14" customFormat="1">
      <c r="A247" s="14"/>
      <c r="B247" s="257"/>
      <c r="C247" s="258"/>
      <c r="D247" s="239" t="s">
        <v>164</v>
      </c>
      <c r="E247" s="259" t="s">
        <v>1</v>
      </c>
      <c r="F247" s="260" t="s">
        <v>166</v>
      </c>
      <c r="G247" s="258"/>
      <c r="H247" s="261">
        <v>10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164</v>
      </c>
      <c r="AU247" s="267" t="s">
        <v>82</v>
      </c>
      <c r="AV247" s="14" t="s">
        <v>159</v>
      </c>
      <c r="AW247" s="14" t="s">
        <v>30</v>
      </c>
      <c r="AX247" s="14" t="s">
        <v>80</v>
      </c>
      <c r="AY247" s="267" t="s">
        <v>152</v>
      </c>
    </row>
    <row r="248" s="2" customFormat="1" ht="24.15" customHeight="1">
      <c r="A248" s="38"/>
      <c r="B248" s="39"/>
      <c r="C248" s="226" t="s">
        <v>289</v>
      </c>
      <c r="D248" s="226" t="s">
        <v>154</v>
      </c>
      <c r="E248" s="227" t="s">
        <v>290</v>
      </c>
      <c r="F248" s="228" t="s">
        <v>291</v>
      </c>
      <c r="G248" s="229" t="s">
        <v>157</v>
      </c>
      <c r="H248" s="230">
        <v>2.7000000000000002</v>
      </c>
      <c r="I248" s="231"/>
      <c r="J248" s="232">
        <f>ROUND(I248*H248,2)</f>
        <v>0</v>
      </c>
      <c r="K248" s="228" t="s">
        <v>158</v>
      </c>
      <c r="L248" s="44"/>
      <c r="M248" s="233" t="s">
        <v>1</v>
      </c>
      <c r="N248" s="234" t="s">
        <v>38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0.037999999999999999</v>
      </c>
      <c r="T248" s="236">
        <f>S248*H248</f>
        <v>0.10260000000000001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159</v>
      </c>
      <c r="AT248" s="237" t="s">
        <v>154</v>
      </c>
      <c r="AU248" s="237" t="s">
        <v>82</v>
      </c>
      <c r="AY248" s="17" t="s">
        <v>152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80</v>
      </c>
      <c r="BK248" s="238">
        <f>ROUND(I248*H248,2)</f>
        <v>0</v>
      </c>
      <c r="BL248" s="17" t="s">
        <v>159</v>
      </c>
      <c r="BM248" s="237" t="s">
        <v>292</v>
      </c>
    </row>
    <row r="249" s="2" customFormat="1">
      <c r="A249" s="38"/>
      <c r="B249" s="39"/>
      <c r="C249" s="40"/>
      <c r="D249" s="239" t="s">
        <v>160</v>
      </c>
      <c r="E249" s="40"/>
      <c r="F249" s="240" t="s">
        <v>293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160</v>
      </c>
      <c r="AU249" s="17" t="s">
        <v>82</v>
      </c>
    </row>
    <row r="250" s="2" customFormat="1">
      <c r="A250" s="38"/>
      <c r="B250" s="39"/>
      <c r="C250" s="40"/>
      <c r="D250" s="244" t="s">
        <v>162</v>
      </c>
      <c r="E250" s="40"/>
      <c r="F250" s="245" t="s">
        <v>294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162</v>
      </c>
      <c r="AU250" s="17" t="s">
        <v>82</v>
      </c>
    </row>
    <row r="251" s="15" customFormat="1">
      <c r="A251" s="15"/>
      <c r="B251" s="268"/>
      <c r="C251" s="269"/>
      <c r="D251" s="239" t="s">
        <v>164</v>
      </c>
      <c r="E251" s="270" t="s">
        <v>1</v>
      </c>
      <c r="F251" s="271" t="s">
        <v>250</v>
      </c>
      <c r="G251" s="269"/>
      <c r="H251" s="270" t="s">
        <v>1</v>
      </c>
      <c r="I251" s="272"/>
      <c r="J251" s="269"/>
      <c r="K251" s="269"/>
      <c r="L251" s="273"/>
      <c r="M251" s="274"/>
      <c r="N251" s="275"/>
      <c r="O251" s="275"/>
      <c r="P251" s="275"/>
      <c r="Q251" s="275"/>
      <c r="R251" s="275"/>
      <c r="S251" s="275"/>
      <c r="T251" s="27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7" t="s">
        <v>164</v>
      </c>
      <c r="AU251" s="277" t="s">
        <v>82</v>
      </c>
      <c r="AV251" s="15" t="s">
        <v>80</v>
      </c>
      <c r="AW251" s="15" t="s">
        <v>30</v>
      </c>
      <c r="AX251" s="15" t="s">
        <v>73</v>
      </c>
      <c r="AY251" s="277" t="s">
        <v>152</v>
      </c>
    </row>
    <row r="252" s="13" customFormat="1">
      <c r="A252" s="13"/>
      <c r="B252" s="246"/>
      <c r="C252" s="247"/>
      <c r="D252" s="239" t="s">
        <v>164</v>
      </c>
      <c r="E252" s="248" t="s">
        <v>1</v>
      </c>
      <c r="F252" s="249" t="s">
        <v>295</v>
      </c>
      <c r="G252" s="247"/>
      <c r="H252" s="250">
        <v>1.0800000000000001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164</v>
      </c>
      <c r="AU252" s="256" t="s">
        <v>82</v>
      </c>
      <c r="AV252" s="13" t="s">
        <v>82</v>
      </c>
      <c r="AW252" s="13" t="s">
        <v>30</v>
      </c>
      <c r="AX252" s="13" t="s">
        <v>73</v>
      </c>
      <c r="AY252" s="256" t="s">
        <v>152</v>
      </c>
    </row>
    <row r="253" s="13" customFormat="1">
      <c r="A253" s="13"/>
      <c r="B253" s="246"/>
      <c r="C253" s="247"/>
      <c r="D253" s="239" t="s">
        <v>164</v>
      </c>
      <c r="E253" s="248" t="s">
        <v>1</v>
      </c>
      <c r="F253" s="249" t="s">
        <v>296</v>
      </c>
      <c r="G253" s="247"/>
      <c r="H253" s="250">
        <v>1.6200000000000001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6" t="s">
        <v>164</v>
      </c>
      <c r="AU253" s="256" t="s">
        <v>82</v>
      </c>
      <c r="AV253" s="13" t="s">
        <v>82</v>
      </c>
      <c r="AW253" s="13" t="s">
        <v>30</v>
      </c>
      <c r="AX253" s="13" t="s">
        <v>73</v>
      </c>
      <c r="AY253" s="256" t="s">
        <v>152</v>
      </c>
    </row>
    <row r="254" s="14" customFormat="1">
      <c r="A254" s="14"/>
      <c r="B254" s="257"/>
      <c r="C254" s="258"/>
      <c r="D254" s="239" t="s">
        <v>164</v>
      </c>
      <c r="E254" s="259" t="s">
        <v>1</v>
      </c>
      <c r="F254" s="260" t="s">
        <v>166</v>
      </c>
      <c r="G254" s="258"/>
      <c r="H254" s="261">
        <v>2.7000000000000002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7" t="s">
        <v>164</v>
      </c>
      <c r="AU254" s="267" t="s">
        <v>82</v>
      </c>
      <c r="AV254" s="14" t="s">
        <v>159</v>
      </c>
      <c r="AW254" s="14" t="s">
        <v>30</v>
      </c>
      <c r="AX254" s="14" t="s">
        <v>80</v>
      </c>
      <c r="AY254" s="267" t="s">
        <v>152</v>
      </c>
    </row>
    <row r="255" s="12" customFormat="1" ht="22.8" customHeight="1">
      <c r="A255" s="12"/>
      <c r="B255" s="210"/>
      <c r="C255" s="211"/>
      <c r="D255" s="212" t="s">
        <v>72</v>
      </c>
      <c r="E255" s="224" t="s">
        <v>297</v>
      </c>
      <c r="F255" s="224" t="s">
        <v>298</v>
      </c>
      <c r="G255" s="211"/>
      <c r="H255" s="211"/>
      <c r="I255" s="214"/>
      <c r="J255" s="225">
        <f>BK255</f>
        <v>0</v>
      </c>
      <c r="K255" s="211"/>
      <c r="L255" s="216"/>
      <c r="M255" s="217"/>
      <c r="N255" s="218"/>
      <c r="O255" s="218"/>
      <c r="P255" s="219">
        <f>SUM(P256:P268)</f>
        <v>0</v>
      </c>
      <c r="Q255" s="218"/>
      <c r="R255" s="219">
        <f>SUM(R256:R268)</f>
        <v>0</v>
      </c>
      <c r="S255" s="218"/>
      <c r="T255" s="220">
        <f>SUM(T256:T268)</f>
        <v>112.19344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80</v>
      </c>
      <c r="AT255" s="222" t="s">
        <v>72</v>
      </c>
      <c r="AU255" s="222" t="s">
        <v>80</v>
      </c>
      <c r="AY255" s="221" t="s">
        <v>152</v>
      </c>
      <c r="BK255" s="223">
        <f>SUM(BK256:BK268)</f>
        <v>0</v>
      </c>
    </row>
    <row r="256" s="2" customFormat="1" ht="33" customHeight="1">
      <c r="A256" s="38"/>
      <c r="B256" s="39"/>
      <c r="C256" s="226" t="s">
        <v>299</v>
      </c>
      <c r="D256" s="226" t="s">
        <v>154</v>
      </c>
      <c r="E256" s="227" t="s">
        <v>300</v>
      </c>
      <c r="F256" s="228" t="s">
        <v>301</v>
      </c>
      <c r="G256" s="229" t="s">
        <v>235</v>
      </c>
      <c r="H256" s="230">
        <v>12.006</v>
      </c>
      <c r="I256" s="231"/>
      <c r="J256" s="232">
        <f>ROUND(I256*H256,2)</f>
        <v>0</v>
      </c>
      <c r="K256" s="228" t="s">
        <v>158</v>
      </c>
      <c r="L256" s="44"/>
      <c r="M256" s="233" t="s">
        <v>1</v>
      </c>
      <c r="N256" s="234" t="s">
        <v>38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0.23999999999999999</v>
      </c>
      <c r="T256" s="236">
        <f>S256*H256</f>
        <v>2.88144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159</v>
      </c>
      <c r="AT256" s="237" t="s">
        <v>154</v>
      </c>
      <c r="AU256" s="237" t="s">
        <v>82</v>
      </c>
      <c r="AY256" s="17" t="s">
        <v>152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80</v>
      </c>
      <c r="BK256" s="238">
        <f>ROUND(I256*H256,2)</f>
        <v>0</v>
      </c>
      <c r="BL256" s="17" t="s">
        <v>159</v>
      </c>
      <c r="BM256" s="237" t="s">
        <v>302</v>
      </c>
    </row>
    <row r="257" s="2" customFormat="1">
      <c r="A257" s="38"/>
      <c r="B257" s="39"/>
      <c r="C257" s="40"/>
      <c r="D257" s="239" t="s">
        <v>160</v>
      </c>
      <c r="E257" s="40"/>
      <c r="F257" s="240" t="s">
        <v>303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82</v>
      </c>
    </row>
    <row r="258" s="2" customFormat="1">
      <c r="A258" s="38"/>
      <c r="B258" s="39"/>
      <c r="C258" s="40"/>
      <c r="D258" s="244" t="s">
        <v>162</v>
      </c>
      <c r="E258" s="40"/>
      <c r="F258" s="245" t="s">
        <v>304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162</v>
      </c>
      <c r="AU258" s="17" t="s">
        <v>82</v>
      </c>
    </row>
    <row r="259" s="15" customFormat="1">
      <c r="A259" s="15"/>
      <c r="B259" s="268"/>
      <c r="C259" s="269"/>
      <c r="D259" s="239" t="s">
        <v>164</v>
      </c>
      <c r="E259" s="270" t="s">
        <v>1</v>
      </c>
      <c r="F259" s="271" t="s">
        <v>305</v>
      </c>
      <c r="G259" s="269"/>
      <c r="H259" s="270" t="s">
        <v>1</v>
      </c>
      <c r="I259" s="272"/>
      <c r="J259" s="269"/>
      <c r="K259" s="269"/>
      <c r="L259" s="273"/>
      <c r="M259" s="274"/>
      <c r="N259" s="275"/>
      <c r="O259" s="275"/>
      <c r="P259" s="275"/>
      <c r="Q259" s="275"/>
      <c r="R259" s="275"/>
      <c r="S259" s="275"/>
      <c r="T259" s="27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7" t="s">
        <v>164</v>
      </c>
      <c r="AU259" s="277" t="s">
        <v>82</v>
      </c>
      <c r="AV259" s="15" t="s">
        <v>80</v>
      </c>
      <c r="AW259" s="15" t="s">
        <v>30</v>
      </c>
      <c r="AX259" s="15" t="s">
        <v>73</v>
      </c>
      <c r="AY259" s="277" t="s">
        <v>152</v>
      </c>
    </row>
    <row r="260" s="13" customFormat="1">
      <c r="A260" s="13"/>
      <c r="B260" s="246"/>
      <c r="C260" s="247"/>
      <c r="D260" s="239" t="s">
        <v>164</v>
      </c>
      <c r="E260" s="248" t="s">
        <v>1</v>
      </c>
      <c r="F260" s="249" t="s">
        <v>306</v>
      </c>
      <c r="G260" s="247"/>
      <c r="H260" s="250">
        <v>12.006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164</v>
      </c>
      <c r="AU260" s="256" t="s">
        <v>82</v>
      </c>
      <c r="AV260" s="13" t="s">
        <v>82</v>
      </c>
      <c r="AW260" s="13" t="s">
        <v>30</v>
      </c>
      <c r="AX260" s="13" t="s">
        <v>73</v>
      </c>
      <c r="AY260" s="256" t="s">
        <v>152</v>
      </c>
    </row>
    <row r="261" s="14" customFormat="1">
      <c r="A261" s="14"/>
      <c r="B261" s="257"/>
      <c r="C261" s="258"/>
      <c r="D261" s="239" t="s">
        <v>164</v>
      </c>
      <c r="E261" s="259" t="s">
        <v>1</v>
      </c>
      <c r="F261" s="260" t="s">
        <v>166</v>
      </c>
      <c r="G261" s="258"/>
      <c r="H261" s="261">
        <v>12.006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7" t="s">
        <v>164</v>
      </c>
      <c r="AU261" s="267" t="s">
        <v>82</v>
      </c>
      <c r="AV261" s="14" t="s">
        <v>159</v>
      </c>
      <c r="AW261" s="14" t="s">
        <v>30</v>
      </c>
      <c r="AX261" s="14" t="s">
        <v>80</v>
      </c>
      <c r="AY261" s="267" t="s">
        <v>152</v>
      </c>
    </row>
    <row r="262" s="2" customFormat="1" ht="33" customHeight="1">
      <c r="A262" s="38"/>
      <c r="B262" s="39"/>
      <c r="C262" s="226" t="s">
        <v>307</v>
      </c>
      <c r="D262" s="226" t="s">
        <v>154</v>
      </c>
      <c r="E262" s="227" t="s">
        <v>308</v>
      </c>
      <c r="F262" s="228" t="s">
        <v>309</v>
      </c>
      <c r="G262" s="229" t="s">
        <v>235</v>
      </c>
      <c r="H262" s="230">
        <v>312.31999999999999</v>
      </c>
      <c r="I262" s="231"/>
      <c r="J262" s="232">
        <f>ROUND(I262*H262,2)</f>
        <v>0</v>
      </c>
      <c r="K262" s="228" t="s">
        <v>158</v>
      </c>
      <c r="L262" s="44"/>
      <c r="M262" s="233" t="s">
        <v>1</v>
      </c>
      <c r="N262" s="234" t="s">
        <v>38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0.34999999999999998</v>
      </c>
      <c r="T262" s="236">
        <f>S262*H262</f>
        <v>109.312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159</v>
      </c>
      <c r="AT262" s="237" t="s">
        <v>154</v>
      </c>
      <c r="AU262" s="237" t="s">
        <v>82</v>
      </c>
      <c r="AY262" s="17" t="s">
        <v>152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80</v>
      </c>
      <c r="BK262" s="238">
        <f>ROUND(I262*H262,2)</f>
        <v>0</v>
      </c>
      <c r="BL262" s="17" t="s">
        <v>159</v>
      </c>
      <c r="BM262" s="237" t="s">
        <v>310</v>
      </c>
    </row>
    <row r="263" s="2" customFormat="1">
      <c r="A263" s="38"/>
      <c r="B263" s="39"/>
      <c r="C263" s="40"/>
      <c r="D263" s="239" t="s">
        <v>160</v>
      </c>
      <c r="E263" s="40"/>
      <c r="F263" s="240" t="s">
        <v>311</v>
      </c>
      <c r="G263" s="40"/>
      <c r="H263" s="40"/>
      <c r="I263" s="241"/>
      <c r="J263" s="40"/>
      <c r="K263" s="40"/>
      <c r="L263" s="44"/>
      <c r="M263" s="242"/>
      <c r="N263" s="24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160</v>
      </c>
      <c r="AU263" s="17" t="s">
        <v>82</v>
      </c>
    </row>
    <row r="264" s="2" customFormat="1">
      <c r="A264" s="38"/>
      <c r="B264" s="39"/>
      <c r="C264" s="40"/>
      <c r="D264" s="244" t="s">
        <v>162</v>
      </c>
      <c r="E264" s="40"/>
      <c r="F264" s="245" t="s">
        <v>312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162</v>
      </c>
      <c r="AU264" s="17" t="s">
        <v>82</v>
      </c>
    </row>
    <row r="265" s="15" customFormat="1">
      <c r="A265" s="15"/>
      <c r="B265" s="268"/>
      <c r="C265" s="269"/>
      <c r="D265" s="239" t="s">
        <v>164</v>
      </c>
      <c r="E265" s="270" t="s">
        <v>1</v>
      </c>
      <c r="F265" s="271" t="s">
        <v>250</v>
      </c>
      <c r="G265" s="269"/>
      <c r="H265" s="270" t="s">
        <v>1</v>
      </c>
      <c r="I265" s="272"/>
      <c r="J265" s="269"/>
      <c r="K265" s="269"/>
      <c r="L265" s="273"/>
      <c r="M265" s="274"/>
      <c r="N265" s="275"/>
      <c r="O265" s="275"/>
      <c r="P265" s="275"/>
      <c r="Q265" s="275"/>
      <c r="R265" s="275"/>
      <c r="S265" s="275"/>
      <c r="T265" s="27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7" t="s">
        <v>164</v>
      </c>
      <c r="AU265" s="277" t="s">
        <v>82</v>
      </c>
      <c r="AV265" s="15" t="s">
        <v>80</v>
      </c>
      <c r="AW265" s="15" t="s">
        <v>30</v>
      </c>
      <c r="AX265" s="15" t="s">
        <v>73</v>
      </c>
      <c r="AY265" s="277" t="s">
        <v>152</v>
      </c>
    </row>
    <row r="266" s="13" customFormat="1">
      <c r="A266" s="13"/>
      <c r="B266" s="246"/>
      <c r="C266" s="247"/>
      <c r="D266" s="239" t="s">
        <v>164</v>
      </c>
      <c r="E266" s="248" t="s">
        <v>1</v>
      </c>
      <c r="F266" s="249" t="s">
        <v>313</v>
      </c>
      <c r="G266" s="247"/>
      <c r="H266" s="250">
        <v>185.44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164</v>
      </c>
      <c r="AU266" s="256" t="s">
        <v>82</v>
      </c>
      <c r="AV266" s="13" t="s">
        <v>82</v>
      </c>
      <c r="AW266" s="13" t="s">
        <v>30</v>
      </c>
      <c r="AX266" s="13" t="s">
        <v>73</v>
      </c>
      <c r="AY266" s="256" t="s">
        <v>152</v>
      </c>
    </row>
    <row r="267" s="13" customFormat="1">
      <c r="A267" s="13"/>
      <c r="B267" s="246"/>
      <c r="C267" s="247"/>
      <c r="D267" s="239" t="s">
        <v>164</v>
      </c>
      <c r="E267" s="248" t="s">
        <v>1</v>
      </c>
      <c r="F267" s="249" t="s">
        <v>314</v>
      </c>
      <c r="G267" s="247"/>
      <c r="H267" s="250">
        <v>126.88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164</v>
      </c>
      <c r="AU267" s="256" t="s">
        <v>82</v>
      </c>
      <c r="AV267" s="13" t="s">
        <v>82</v>
      </c>
      <c r="AW267" s="13" t="s">
        <v>30</v>
      </c>
      <c r="AX267" s="13" t="s">
        <v>73</v>
      </c>
      <c r="AY267" s="256" t="s">
        <v>152</v>
      </c>
    </row>
    <row r="268" s="14" customFormat="1">
      <c r="A268" s="14"/>
      <c r="B268" s="257"/>
      <c r="C268" s="258"/>
      <c r="D268" s="239" t="s">
        <v>164</v>
      </c>
      <c r="E268" s="259" t="s">
        <v>1</v>
      </c>
      <c r="F268" s="260" t="s">
        <v>166</v>
      </c>
      <c r="G268" s="258"/>
      <c r="H268" s="261">
        <v>312.31999999999999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7" t="s">
        <v>164</v>
      </c>
      <c r="AU268" s="267" t="s">
        <v>82</v>
      </c>
      <c r="AV268" s="14" t="s">
        <v>159</v>
      </c>
      <c r="AW268" s="14" t="s">
        <v>30</v>
      </c>
      <c r="AX268" s="14" t="s">
        <v>80</v>
      </c>
      <c r="AY268" s="267" t="s">
        <v>152</v>
      </c>
    </row>
    <row r="269" s="12" customFormat="1" ht="22.8" customHeight="1">
      <c r="A269" s="12"/>
      <c r="B269" s="210"/>
      <c r="C269" s="211"/>
      <c r="D269" s="212" t="s">
        <v>72</v>
      </c>
      <c r="E269" s="224" t="s">
        <v>315</v>
      </c>
      <c r="F269" s="224" t="s">
        <v>316</v>
      </c>
      <c r="G269" s="211"/>
      <c r="H269" s="211"/>
      <c r="I269" s="214"/>
      <c r="J269" s="225">
        <f>BK269</f>
        <v>0</v>
      </c>
      <c r="K269" s="211"/>
      <c r="L269" s="216"/>
      <c r="M269" s="217"/>
      <c r="N269" s="218"/>
      <c r="O269" s="218"/>
      <c r="P269" s="219">
        <f>SUM(P270:P323)</f>
        <v>0</v>
      </c>
      <c r="Q269" s="218"/>
      <c r="R269" s="219">
        <f>SUM(R270:R323)</f>
        <v>0.014470499999999997</v>
      </c>
      <c r="S269" s="218"/>
      <c r="T269" s="220">
        <f>SUM(T270:T323)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1" t="s">
        <v>80</v>
      </c>
      <c r="AT269" s="222" t="s">
        <v>72</v>
      </c>
      <c r="AU269" s="222" t="s">
        <v>80</v>
      </c>
      <c r="AY269" s="221" t="s">
        <v>152</v>
      </c>
      <c r="BK269" s="223">
        <f>SUM(BK270:BK323)</f>
        <v>0</v>
      </c>
    </row>
    <row r="270" s="2" customFormat="1" ht="16.5" customHeight="1">
      <c r="A270" s="38"/>
      <c r="B270" s="39"/>
      <c r="C270" s="226" t="s">
        <v>7</v>
      </c>
      <c r="D270" s="226" t="s">
        <v>154</v>
      </c>
      <c r="E270" s="227" t="s">
        <v>317</v>
      </c>
      <c r="F270" s="228" t="s">
        <v>318</v>
      </c>
      <c r="G270" s="229" t="s">
        <v>228</v>
      </c>
      <c r="H270" s="230">
        <v>223.21899999999999</v>
      </c>
      <c r="I270" s="231"/>
      <c r="J270" s="232">
        <f>ROUND(I270*H270,2)</f>
        <v>0</v>
      </c>
      <c r="K270" s="228" t="s">
        <v>158</v>
      </c>
      <c r="L270" s="44"/>
      <c r="M270" s="233" t="s">
        <v>1</v>
      </c>
      <c r="N270" s="234" t="s">
        <v>38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159</v>
      </c>
      <c r="AT270" s="237" t="s">
        <v>154</v>
      </c>
      <c r="AU270" s="237" t="s">
        <v>82</v>
      </c>
      <c r="AY270" s="17" t="s">
        <v>152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80</v>
      </c>
      <c r="BK270" s="238">
        <f>ROUND(I270*H270,2)</f>
        <v>0</v>
      </c>
      <c r="BL270" s="17" t="s">
        <v>159</v>
      </c>
      <c r="BM270" s="237" t="s">
        <v>319</v>
      </c>
    </row>
    <row r="271" s="2" customFormat="1">
      <c r="A271" s="38"/>
      <c r="B271" s="39"/>
      <c r="C271" s="40"/>
      <c r="D271" s="239" t="s">
        <v>160</v>
      </c>
      <c r="E271" s="40"/>
      <c r="F271" s="240" t="s">
        <v>320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160</v>
      </c>
      <c r="AU271" s="17" t="s">
        <v>82</v>
      </c>
    </row>
    <row r="272" s="2" customFormat="1">
      <c r="A272" s="38"/>
      <c r="B272" s="39"/>
      <c r="C272" s="40"/>
      <c r="D272" s="244" t="s">
        <v>162</v>
      </c>
      <c r="E272" s="40"/>
      <c r="F272" s="245" t="s">
        <v>321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162</v>
      </c>
      <c r="AU272" s="17" t="s">
        <v>82</v>
      </c>
    </row>
    <row r="273" s="2" customFormat="1" ht="24.15" customHeight="1">
      <c r="A273" s="38"/>
      <c r="B273" s="39"/>
      <c r="C273" s="226" t="s">
        <v>322</v>
      </c>
      <c r="D273" s="226" t="s">
        <v>154</v>
      </c>
      <c r="E273" s="227" t="s">
        <v>323</v>
      </c>
      <c r="F273" s="228" t="s">
        <v>324</v>
      </c>
      <c r="G273" s="229" t="s">
        <v>228</v>
      </c>
      <c r="H273" s="230">
        <v>2.6309999999999998</v>
      </c>
      <c r="I273" s="231"/>
      <c r="J273" s="232">
        <f>ROUND(I273*H273,2)</f>
        <v>0</v>
      </c>
      <c r="K273" s="228" t="s">
        <v>158</v>
      </c>
      <c r="L273" s="44"/>
      <c r="M273" s="233" t="s">
        <v>1</v>
      </c>
      <c r="N273" s="234" t="s">
        <v>38</v>
      </c>
      <c r="O273" s="91"/>
      <c r="P273" s="235">
        <f>O273*H273</f>
        <v>0</v>
      </c>
      <c r="Q273" s="235">
        <v>0.0054999999999999997</v>
      </c>
      <c r="R273" s="235">
        <f>Q273*H273</f>
        <v>0.014470499999999997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159</v>
      </c>
      <c r="AT273" s="237" t="s">
        <v>154</v>
      </c>
      <c r="AU273" s="237" t="s">
        <v>82</v>
      </c>
      <c r="AY273" s="17" t="s">
        <v>152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80</v>
      </c>
      <c r="BK273" s="238">
        <f>ROUND(I273*H273,2)</f>
        <v>0</v>
      </c>
      <c r="BL273" s="17" t="s">
        <v>159</v>
      </c>
      <c r="BM273" s="237" t="s">
        <v>325</v>
      </c>
    </row>
    <row r="274" s="2" customFormat="1">
      <c r="A274" s="38"/>
      <c r="B274" s="39"/>
      <c r="C274" s="40"/>
      <c r="D274" s="239" t="s">
        <v>160</v>
      </c>
      <c r="E274" s="40"/>
      <c r="F274" s="240" t="s">
        <v>326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160</v>
      </c>
      <c r="AU274" s="17" t="s">
        <v>82</v>
      </c>
    </row>
    <row r="275" s="2" customFormat="1">
      <c r="A275" s="38"/>
      <c r="B275" s="39"/>
      <c r="C275" s="40"/>
      <c r="D275" s="244" t="s">
        <v>162</v>
      </c>
      <c r="E275" s="40"/>
      <c r="F275" s="245" t="s">
        <v>327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162</v>
      </c>
      <c r="AU275" s="17" t="s">
        <v>82</v>
      </c>
    </row>
    <row r="276" s="15" customFormat="1">
      <c r="A276" s="15"/>
      <c r="B276" s="268"/>
      <c r="C276" s="269"/>
      <c r="D276" s="239" t="s">
        <v>164</v>
      </c>
      <c r="E276" s="270" t="s">
        <v>1</v>
      </c>
      <c r="F276" s="271" t="s">
        <v>328</v>
      </c>
      <c r="G276" s="269"/>
      <c r="H276" s="270" t="s">
        <v>1</v>
      </c>
      <c r="I276" s="272"/>
      <c r="J276" s="269"/>
      <c r="K276" s="269"/>
      <c r="L276" s="273"/>
      <c r="M276" s="274"/>
      <c r="N276" s="275"/>
      <c r="O276" s="275"/>
      <c r="P276" s="275"/>
      <c r="Q276" s="275"/>
      <c r="R276" s="275"/>
      <c r="S276" s="275"/>
      <c r="T276" s="27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7" t="s">
        <v>164</v>
      </c>
      <c r="AU276" s="277" t="s">
        <v>82</v>
      </c>
      <c r="AV276" s="15" t="s">
        <v>80</v>
      </c>
      <c r="AW276" s="15" t="s">
        <v>30</v>
      </c>
      <c r="AX276" s="15" t="s">
        <v>73</v>
      </c>
      <c r="AY276" s="277" t="s">
        <v>152</v>
      </c>
    </row>
    <row r="277" s="13" customFormat="1">
      <c r="A277" s="13"/>
      <c r="B277" s="246"/>
      <c r="C277" s="247"/>
      <c r="D277" s="239" t="s">
        <v>164</v>
      </c>
      <c r="E277" s="248" t="s">
        <v>1</v>
      </c>
      <c r="F277" s="249" t="s">
        <v>329</v>
      </c>
      <c r="G277" s="247"/>
      <c r="H277" s="250">
        <v>2.3809999999999998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6" t="s">
        <v>164</v>
      </c>
      <c r="AU277" s="256" t="s">
        <v>82</v>
      </c>
      <c r="AV277" s="13" t="s">
        <v>82</v>
      </c>
      <c r="AW277" s="13" t="s">
        <v>30</v>
      </c>
      <c r="AX277" s="13" t="s">
        <v>73</v>
      </c>
      <c r="AY277" s="256" t="s">
        <v>152</v>
      </c>
    </row>
    <row r="278" s="15" customFormat="1">
      <c r="A278" s="15"/>
      <c r="B278" s="268"/>
      <c r="C278" s="269"/>
      <c r="D278" s="239" t="s">
        <v>164</v>
      </c>
      <c r="E278" s="270" t="s">
        <v>1</v>
      </c>
      <c r="F278" s="271" t="s">
        <v>330</v>
      </c>
      <c r="G278" s="269"/>
      <c r="H278" s="270" t="s">
        <v>1</v>
      </c>
      <c r="I278" s="272"/>
      <c r="J278" s="269"/>
      <c r="K278" s="269"/>
      <c r="L278" s="273"/>
      <c r="M278" s="274"/>
      <c r="N278" s="275"/>
      <c r="O278" s="275"/>
      <c r="P278" s="275"/>
      <c r="Q278" s="275"/>
      <c r="R278" s="275"/>
      <c r="S278" s="275"/>
      <c r="T278" s="27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7" t="s">
        <v>164</v>
      </c>
      <c r="AU278" s="277" t="s">
        <v>82</v>
      </c>
      <c r="AV278" s="15" t="s">
        <v>80</v>
      </c>
      <c r="AW278" s="15" t="s">
        <v>30</v>
      </c>
      <c r="AX278" s="15" t="s">
        <v>73</v>
      </c>
      <c r="AY278" s="277" t="s">
        <v>152</v>
      </c>
    </row>
    <row r="279" s="13" customFormat="1">
      <c r="A279" s="13"/>
      <c r="B279" s="246"/>
      <c r="C279" s="247"/>
      <c r="D279" s="239" t="s">
        <v>164</v>
      </c>
      <c r="E279" s="248" t="s">
        <v>1</v>
      </c>
      <c r="F279" s="249" t="s">
        <v>331</v>
      </c>
      <c r="G279" s="247"/>
      <c r="H279" s="250">
        <v>0.25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6" t="s">
        <v>164</v>
      </c>
      <c r="AU279" s="256" t="s">
        <v>82</v>
      </c>
      <c r="AV279" s="13" t="s">
        <v>82</v>
      </c>
      <c r="AW279" s="13" t="s">
        <v>30</v>
      </c>
      <c r="AX279" s="13" t="s">
        <v>73</v>
      </c>
      <c r="AY279" s="256" t="s">
        <v>152</v>
      </c>
    </row>
    <row r="280" s="14" customFormat="1">
      <c r="A280" s="14"/>
      <c r="B280" s="257"/>
      <c r="C280" s="258"/>
      <c r="D280" s="239" t="s">
        <v>164</v>
      </c>
      <c r="E280" s="259" t="s">
        <v>1</v>
      </c>
      <c r="F280" s="260" t="s">
        <v>166</v>
      </c>
      <c r="G280" s="258"/>
      <c r="H280" s="261">
        <v>2.6309999999999998</v>
      </c>
      <c r="I280" s="262"/>
      <c r="J280" s="258"/>
      <c r="K280" s="258"/>
      <c r="L280" s="263"/>
      <c r="M280" s="264"/>
      <c r="N280" s="265"/>
      <c r="O280" s="265"/>
      <c r="P280" s="265"/>
      <c r="Q280" s="265"/>
      <c r="R280" s="265"/>
      <c r="S280" s="265"/>
      <c r="T280" s="26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7" t="s">
        <v>164</v>
      </c>
      <c r="AU280" s="267" t="s">
        <v>82</v>
      </c>
      <c r="AV280" s="14" t="s">
        <v>159</v>
      </c>
      <c r="AW280" s="14" t="s">
        <v>30</v>
      </c>
      <c r="AX280" s="14" t="s">
        <v>80</v>
      </c>
      <c r="AY280" s="267" t="s">
        <v>152</v>
      </c>
    </row>
    <row r="281" s="2" customFormat="1" ht="24.15" customHeight="1">
      <c r="A281" s="38"/>
      <c r="B281" s="39"/>
      <c r="C281" s="226" t="s">
        <v>332</v>
      </c>
      <c r="D281" s="226" t="s">
        <v>154</v>
      </c>
      <c r="E281" s="227" t="s">
        <v>333</v>
      </c>
      <c r="F281" s="228" t="s">
        <v>334</v>
      </c>
      <c r="G281" s="229" t="s">
        <v>228</v>
      </c>
      <c r="H281" s="230">
        <v>223.21899999999999</v>
      </c>
      <c r="I281" s="231"/>
      <c r="J281" s="232">
        <f>ROUND(I281*H281,2)</f>
        <v>0</v>
      </c>
      <c r="K281" s="228" t="s">
        <v>158</v>
      </c>
      <c r="L281" s="44"/>
      <c r="M281" s="233" t="s">
        <v>1</v>
      </c>
      <c r="N281" s="234" t="s">
        <v>38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159</v>
      </c>
      <c r="AT281" s="237" t="s">
        <v>154</v>
      </c>
      <c r="AU281" s="237" t="s">
        <v>82</v>
      </c>
      <c r="AY281" s="17" t="s">
        <v>152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80</v>
      </c>
      <c r="BK281" s="238">
        <f>ROUND(I281*H281,2)</f>
        <v>0</v>
      </c>
      <c r="BL281" s="17" t="s">
        <v>159</v>
      </c>
      <c r="BM281" s="237" t="s">
        <v>335</v>
      </c>
    </row>
    <row r="282" s="2" customFormat="1">
      <c r="A282" s="38"/>
      <c r="B282" s="39"/>
      <c r="C282" s="40"/>
      <c r="D282" s="239" t="s">
        <v>160</v>
      </c>
      <c r="E282" s="40"/>
      <c r="F282" s="240" t="s">
        <v>336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160</v>
      </c>
      <c r="AU282" s="17" t="s">
        <v>82</v>
      </c>
    </row>
    <row r="283" s="2" customFormat="1">
      <c r="A283" s="38"/>
      <c r="B283" s="39"/>
      <c r="C283" s="40"/>
      <c r="D283" s="244" t="s">
        <v>162</v>
      </c>
      <c r="E283" s="40"/>
      <c r="F283" s="245" t="s">
        <v>337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162</v>
      </c>
      <c r="AU283" s="17" t="s">
        <v>82</v>
      </c>
    </row>
    <row r="284" s="2" customFormat="1" ht="24.15" customHeight="1">
      <c r="A284" s="38"/>
      <c r="B284" s="39"/>
      <c r="C284" s="226" t="s">
        <v>338</v>
      </c>
      <c r="D284" s="226" t="s">
        <v>154</v>
      </c>
      <c r="E284" s="227" t="s">
        <v>339</v>
      </c>
      <c r="F284" s="228" t="s">
        <v>340</v>
      </c>
      <c r="G284" s="229" t="s">
        <v>228</v>
      </c>
      <c r="H284" s="230">
        <v>4692.8280000000004</v>
      </c>
      <c r="I284" s="231"/>
      <c r="J284" s="232">
        <f>ROUND(I284*H284,2)</f>
        <v>0</v>
      </c>
      <c r="K284" s="228" t="s">
        <v>158</v>
      </c>
      <c r="L284" s="44"/>
      <c r="M284" s="233" t="s">
        <v>1</v>
      </c>
      <c r="N284" s="234" t="s">
        <v>38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159</v>
      </c>
      <c r="AT284" s="237" t="s">
        <v>154</v>
      </c>
      <c r="AU284" s="237" t="s">
        <v>82</v>
      </c>
      <c r="AY284" s="17" t="s">
        <v>152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80</v>
      </c>
      <c r="BK284" s="238">
        <f>ROUND(I284*H284,2)</f>
        <v>0</v>
      </c>
      <c r="BL284" s="17" t="s">
        <v>159</v>
      </c>
      <c r="BM284" s="237" t="s">
        <v>223</v>
      </c>
    </row>
    <row r="285" s="2" customFormat="1">
      <c r="A285" s="38"/>
      <c r="B285" s="39"/>
      <c r="C285" s="40"/>
      <c r="D285" s="239" t="s">
        <v>160</v>
      </c>
      <c r="E285" s="40"/>
      <c r="F285" s="240" t="s">
        <v>341</v>
      </c>
      <c r="G285" s="40"/>
      <c r="H285" s="40"/>
      <c r="I285" s="241"/>
      <c r="J285" s="40"/>
      <c r="K285" s="40"/>
      <c r="L285" s="44"/>
      <c r="M285" s="242"/>
      <c r="N285" s="24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160</v>
      </c>
      <c r="AU285" s="17" t="s">
        <v>82</v>
      </c>
    </row>
    <row r="286" s="2" customFormat="1">
      <c r="A286" s="38"/>
      <c r="B286" s="39"/>
      <c r="C286" s="40"/>
      <c r="D286" s="244" t="s">
        <v>162</v>
      </c>
      <c r="E286" s="40"/>
      <c r="F286" s="245" t="s">
        <v>342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162</v>
      </c>
      <c r="AU286" s="17" t="s">
        <v>82</v>
      </c>
    </row>
    <row r="287" s="13" customFormat="1">
      <c r="A287" s="13"/>
      <c r="B287" s="246"/>
      <c r="C287" s="247"/>
      <c r="D287" s="239" t="s">
        <v>164</v>
      </c>
      <c r="E287" s="248" t="s">
        <v>1</v>
      </c>
      <c r="F287" s="249" t="s">
        <v>343</v>
      </c>
      <c r="G287" s="247"/>
      <c r="H287" s="250">
        <v>4692.8280000000004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6" t="s">
        <v>164</v>
      </c>
      <c r="AU287" s="256" t="s">
        <v>82</v>
      </c>
      <c r="AV287" s="13" t="s">
        <v>82</v>
      </c>
      <c r="AW287" s="13" t="s">
        <v>30</v>
      </c>
      <c r="AX287" s="13" t="s">
        <v>73</v>
      </c>
      <c r="AY287" s="256" t="s">
        <v>152</v>
      </c>
    </row>
    <row r="288" s="14" customFormat="1">
      <c r="A288" s="14"/>
      <c r="B288" s="257"/>
      <c r="C288" s="258"/>
      <c r="D288" s="239" t="s">
        <v>164</v>
      </c>
      <c r="E288" s="259" t="s">
        <v>1</v>
      </c>
      <c r="F288" s="260" t="s">
        <v>166</v>
      </c>
      <c r="G288" s="258"/>
      <c r="H288" s="261">
        <v>4692.8280000000004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7" t="s">
        <v>164</v>
      </c>
      <c r="AU288" s="267" t="s">
        <v>82</v>
      </c>
      <c r="AV288" s="14" t="s">
        <v>159</v>
      </c>
      <c r="AW288" s="14" t="s">
        <v>30</v>
      </c>
      <c r="AX288" s="14" t="s">
        <v>80</v>
      </c>
      <c r="AY288" s="267" t="s">
        <v>152</v>
      </c>
    </row>
    <row r="289" s="2" customFormat="1" ht="24.15" customHeight="1">
      <c r="A289" s="38"/>
      <c r="B289" s="39"/>
      <c r="C289" s="226" t="s">
        <v>344</v>
      </c>
      <c r="D289" s="226" t="s">
        <v>154</v>
      </c>
      <c r="E289" s="227" t="s">
        <v>345</v>
      </c>
      <c r="F289" s="228" t="s">
        <v>346</v>
      </c>
      <c r="G289" s="229" t="s">
        <v>228</v>
      </c>
      <c r="H289" s="230">
        <v>7</v>
      </c>
      <c r="I289" s="231"/>
      <c r="J289" s="232">
        <f>ROUND(I289*H289,2)</f>
        <v>0</v>
      </c>
      <c r="K289" s="228" t="s">
        <v>158</v>
      </c>
      <c r="L289" s="44"/>
      <c r="M289" s="233" t="s">
        <v>1</v>
      </c>
      <c r="N289" s="234" t="s">
        <v>38</v>
      </c>
      <c r="O289" s="91"/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159</v>
      </c>
      <c r="AT289" s="237" t="s">
        <v>154</v>
      </c>
      <c r="AU289" s="237" t="s">
        <v>82</v>
      </c>
      <c r="AY289" s="17" t="s">
        <v>152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80</v>
      </c>
      <c r="BK289" s="238">
        <f>ROUND(I289*H289,2)</f>
        <v>0</v>
      </c>
      <c r="BL289" s="17" t="s">
        <v>159</v>
      </c>
      <c r="BM289" s="237" t="s">
        <v>347</v>
      </c>
    </row>
    <row r="290" s="2" customFormat="1">
      <c r="A290" s="38"/>
      <c r="B290" s="39"/>
      <c r="C290" s="40"/>
      <c r="D290" s="239" t="s">
        <v>160</v>
      </c>
      <c r="E290" s="40"/>
      <c r="F290" s="240" t="s">
        <v>348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160</v>
      </c>
      <c r="AU290" s="17" t="s">
        <v>82</v>
      </c>
    </row>
    <row r="291" s="2" customFormat="1">
      <c r="A291" s="38"/>
      <c r="B291" s="39"/>
      <c r="C291" s="40"/>
      <c r="D291" s="244" t="s">
        <v>162</v>
      </c>
      <c r="E291" s="40"/>
      <c r="F291" s="245" t="s">
        <v>349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162</v>
      </c>
      <c r="AU291" s="17" t="s">
        <v>82</v>
      </c>
    </row>
    <row r="292" s="13" customFormat="1">
      <c r="A292" s="13"/>
      <c r="B292" s="246"/>
      <c r="C292" s="247"/>
      <c r="D292" s="239" t="s">
        <v>164</v>
      </c>
      <c r="E292" s="248" t="s">
        <v>1</v>
      </c>
      <c r="F292" s="249" t="s">
        <v>350</v>
      </c>
      <c r="G292" s="247"/>
      <c r="H292" s="250">
        <v>7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6" t="s">
        <v>164</v>
      </c>
      <c r="AU292" s="256" t="s">
        <v>82</v>
      </c>
      <c r="AV292" s="13" t="s">
        <v>82</v>
      </c>
      <c r="AW292" s="13" t="s">
        <v>30</v>
      </c>
      <c r="AX292" s="13" t="s">
        <v>73</v>
      </c>
      <c r="AY292" s="256" t="s">
        <v>152</v>
      </c>
    </row>
    <row r="293" s="14" customFormat="1">
      <c r="A293" s="14"/>
      <c r="B293" s="257"/>
      <c r="C293" s="258"/>
      <c r="D293" s="239" t="s">
        <v>164</v>
      </c>
      <c r="E293" s="259" t="s">
        <v>1</v>
      </c>
      <c r="F293" s="260" t="s">
        <v>166</v>
      </c>
      <c r="G293" s="258"/>
      <c r="H293" s="261">
        <v>7</v>
      </c>
      <c r="I293" s="262"/>
      <c r="J293" s="258"/>
      <c r="K293" s="258"/>
      <c r="L293" s="263"/>
      <c r="M293" s="264"/>
      <c r="N293" s="265"/>
      <c r="O293" s="265"/>
      <c r="P293" s="265"/>
      <c r="Q293" s="265"/>
      <c r="R293" s="265"/>
      <c r="S293" s="265"/>
      <c r="T293" s="26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7" t="s">
        <v>164</v>
      </c>
      <c r="AU293" s="267" t="s">
        <v>82</v>
      </c>
      <c r="AV293" s="14" t="s">
        <v>159</v>
      </c>
      <c r="AW293" s="14" t="s">
        <v>30</v>
      </c>
      <c r="AX293" s="14" t="s">
        <v>80</v>
      </c>
      <c r="AY293" s="267" t="s">
        <v>152</v>
      </c>
    </row>
    <row r="294" s="2" customFormat="1" ht="33" customHeight="1">
      <c r="A294" s="38"/>
      <c r="B294" s="39"/>
      <c r="C294" s="226" t="s">
        <v>351</v>
      </c>
      <c r="D294" s="226" t="s">
        <v>154</v>
      </c>
      <c r="E294" s="227" t="s">
        <v>352</v>
      </c>
      <c r="F294" s="228" t="s">
        <v>353</v>
      </c>
      <c r="G294" s="229" t="s">
        <v>228</v>
      </c>
      <c r="H294" s="230">
        <v>0.083000000000000004</v>
      </c>
      <c r="I294" s="231"/>
      <c r="J294" s="232">
        <f>ROUND(I294*H294,2)</f>
        <v>0</v>
      </c>
      <c r="K294" s="228" t="s">
        <v>158</v>
      </c>
      <c r="L294" s="44"/>
      <c r="M294" s="233" t="s">
        <v>1</v>
      </c>
      <c r="N294" s="234" t="s">
        <v>38</v>
      </c>
      <c r="O294" s="91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159</v>
      </c>
      <c r="AT294" s="237" t="s">
        <v>154</v>
      </c>
      <c r="AU294" s="237" t="s">
        <v>82</v>
      </c>
      <c r="AY294" s="17" t="s">
        <v>152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80</v>
      </c>
      <c r="BK294" s="238">
        <f>ROUND(I294*H294,2)</f>
        <v>0</v>
      </c>
      <c r="BL294" s="17" t="s">
        <v>159</v>
      </c>
      <c r="BM294" s="237" t="s">
        <v>354</v>
      </c>
    </row>
    <row r="295" s="2" customFormat="1">
      <c r="A295" s="38"/>
      <c r="B295" s="39"/>
      <c r="C295" s="40"/>
      <c r="D295" s="239" t="s">
        <v>160</v>
      </c>
      <c r="E295" s="40"/>
      <c r="F295" s="240" t="s">
        <v>355</v>
      </c>
      <c r="G295" s="40"/>
      <c r="H295" s="40"/>
      <c r="I295" s="241"/>
      <c r="J295" s="40"/>
      <c r="K295" s="40"/>
      <c r="L295" s="44"/>
      <c r="M295" s="242"/>
      <c r="N295" s="24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160</v>
      </c>
      <c r="AU295" s="17" t="s">
        <v>82</v>
      </c>
    </row>
    <row r="296" s="2" customFormat="1">
      <c r="A296" s="38"/>
      <c r="B296" s="39"/>
      <c r="C296" s="40"/>
      <c r="D296" s="244" t="s">
        <v>162</v>
      </c>
      <c r="E296" s="40"/>
      <c r="F296" s="245" t="s">
        <v>356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162</v>
      </c>
      <c r="AU296" s="17" t="s">
        <v>82</v>
      </c>
    </row>
    <row r="297" s="13" customFormat="1">
      <c r="A297" s="13"/>
      <c r="B297" s="246"/>
      <c r="C297" s="247"/>
      <c r="D297" s="239" t="s">
        <v>164</v>
      </c>
      <c r="E297" s="248" t="s">
        <v>1</v>
      </c>
      <c r="F297" s="249" t="s">
        <v>357</v>
      </c>
      <c r="G297" s="247"/>
      <c r="H297" s="250">
        <v>0.083000000000000004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6" t="s">
        <v>164</v>
      </c>
      <c r="AU297" s="256" t="s">
        <v>82</v>
      </c>
      <c r="AV297" s="13" t="s">
        <v>82</v>
      </c>
      <c r="AW297" s="13" t="s">
        <v>30</v>
      </c>
      <c r="AX297" s="13" t="s">
        <v>80</v>
      </c>
      <c r="AY297" s="256" t="s">
        <v>152</v>
      </c>
    </row>
    <row r="298" s="2" customFormat="1" ht="33" customHeight="1">
      <c r="A298" s="38"/>
      <c r="B298" s="39"/>
      <c r="C298" s="226" t="s">
        <v>358</v>
      </c>
      <c r="D298" s="226" t="s">
        <v>154</v>
      </c>
      <c r="E298" s="227" t="s">
        <v>359</v>
      </c>
      <c r="F298" s="228" t="s">
        <v>360</v>
      </c>
      <c r="G298" s="229" t="s">
        <v>228</v>
      </c>
      <c r="H298" s="230">
        <v>19.516999999999999</v>
      </c>
      <c r="I298" s="231"/>
      <c r="J298" s="232">
        <f>ROUND(I298*H298,2)</f>
        <v>0</v>
      </c>
      <c r="K298" s="228" t="s">
        <v>158</v>
      </c>
      <c r="L298" s="44"/>
      <c r="M298" s="233" t="s">
        <v>1</v>
      </c>
      <c r="N298" s="234" t="s">
        <v>38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159</v>
      </c>
      <c r="AT298" s="237" t="s">
        <v>154</v>
      </c>
      <c r="AU298" s="237" t="s">
        <v>82</v>
      </c>
      <c r="AY298" s="17" t="s">
        <v>152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80</v>
      </c>
      <c r="BK298" s="238">
        <f>ROUND(I298*H298,2)</f>
        <v>0</v>
      </c>
      <c r="BL298" s="17" t="s">
        <v>159</v>
      </c>
      <c r="BM298" s="237" t="s">
        <v>361</v>
      </c>
    </row>
    <row r="299" s="2" customFormat="1">
      <c r="A299" s="38"/>
      <c r="B299" s="39"/>
      <c r="C299" s="40"/>
      <c r="D299" s="239" t="s">
        <v>160</v>
      </c>
      <c r="E299" s="40"/>
      <c r="F299" s="240" t="s">
        <v>362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160</v>
      </c>
      <c r="AU299" s="17" t="s">
        <v>82</v>
      </c>
    </row>
    <row r="300" s="2" customFormat="1">
      <c r="A300" s="38"/>
      <c r="B300" s="39"/>
      <c r="C300" s="40"/>
      <c r="D300" s="244" t="s">
        <v>162</v>
      </c>
      <c r="E300" s="40"/>
      <c r="F300" s="245" t="s">
        <v>363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162</v>
      </c>
      <c r="AU300" s="17" t="s">
        <v>82</v>
      </c>
    </row>
    <row r="301" s="15" customFormat="1">
      <c r="A301" s="15"/>
      <c r="B301" s="268"/>
      <c r="C301" s="269"/>
      <c r="D301" s="239" t="s">
        <v>164</v>
      </c>
      <c r="E301" s="270" t="s">
        <v>1</v>
      </c>
      <c r="F301" s="271" t="s">
        <v>364</v>
      </c>
      <c r="G301" s="269"/>
      <c r="H301" s="270" t="s">
        <v>1</v>
      </c>
      <c r="I301" s="272"/>
      <c r="J301" s="269"/>
      <c r="K301" s="269"/>
      <c r="L301" s="273"/>
      <c r="M301" s="274"/>
      <c r="N301" s="275"/>
      <c r="O301" s="275"/>
      <c r="P301" s="275"/>
      <c r="Q301" s="275"/>
      <c r="R301" s="275"/>
      <c r="S301" s="275"/>
      <c r="T301" s="276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7" t="s">
        <v>164</v>
      </c>
      <c r="AU301" s="277" t="s">
        <v>82</v>
      </c>
      <c r="AV301" s="15" t="s">
        <v>80</v>
      </c>
      <c r="AW301" s="15" t="s">
        <v>30</v>
      </c>
      <c r="AX301" s="15" t="s">
        <v>73</v>
      </c>
      <c r="AY301" s="277" t="s">
        <v>152</v>
      </c>
    </row>
    <row r="302" s="13" customFormat="1">
      <c r="A302" s="13"/>
      <c r="B302" s="246"/>
      <c r="C302" s="247"/>
      <c r="D302" s="239" t="s">
        <v>164</v>
      </c>
      <c r="E302" s="248" t="s">
        <v>1</v>
      </c>
      <c r="F302" s="249" t="s">
        <v>365</v>
      </c>
      <c r="G302" s="247"/>
      <c r="H302" s="250">
        <v>19.516999999999999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6" t="s">
        <v>164</v>
      </c>
      <c r="AU302" s="256" t="s">
        <v>82</v>
      </c>
      <c r="AV302" s="13" t="s">
        <v>82</v>
      </c>
      <c r="AW302" s="13" t="s">
        <v>30</v>
      </c>
      <c r="AX302" s="13" t="s">
        <v>73</v>
      </c>
      <c r="AY302" s="256" t="s">
        <v>152</v>
      </c>
    </row>
    <row r="303" s="14" customFormat="1">
      <c r="A303" s="14"/>
      <c r="B303" s="257"/>
      <c r="C303" s="258"/>
      <c r="D303" s="239" t="s">
        <v>164</v>
      </c>
      <c r="E303" s="259" t="s">
        <v>1</v>
      </c>
      <c r="F303" s="260" t="s">
        <v>166</v>
      </c>
      <c r="G303" s="258"/>
      <c r="H303" s="261">
        <v>19.516999999999999</v>
      </c>
      <c r="I303" s="262"/>
      <c r="J303" s="258"/>
      <c r="K303" s="258"/>
      <c r="L303" s="263"/>
      <c r="M303" s="264"/>
      <c r="N303" s="265"/>
      <c r="O303" s="265"/>
      <c r="P303" s="265"/>
      <c r="Q303" s="265"/>
      <c r="R303" s="265"/>
      <c r="S303" s="265"/>
      <c r="T303" s="26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7" t="s">
        <v>164</v>
      </c>
      <c r="AU303" s="267" t="s">
        <v>82</v>
      </c>
      <c r="AV303" s="14" t="s">
        <v>159</v>
      </c>
      <c r="AW303" s="14" t="s">
        <v>30</v>
      </c>
      <c r="AX303" s="14" t="s">
        <v>80</v>
      </c>
      <c r="AY303" s="267" t="s">
        <v>152</v>
      </c>
    </row>
    <row r="304" s="2" customFormat="1" ht="33" customHeight="1">
      <c r="A304" s="38"/>
      <c r="B304" s="39"/>
      <c r="C304" s="226" t="s">
        <v>366</v>
      </c>
      <c r="D304" s="226" t="s">
        <v>154</v>
      </c>
      <c r="E304" s="227" t="s">
        <v>367</v>
      </c>
      <c r="F304" s="228" t="s">
        <v>368</v>
      </c>
      <c r="G304" s="229" t="s">
        <v>228</v>
      </c>
      <c r="H304" s="230">
        <v>0.183</v>
      </c>
      <c r="I304" s="231"/>
      <c r="J304" s="232">
        <f>ROUND(I304*H304,2)</f>
        <v>0</v>
      </c>
      <c r="K304" s="228" t="s">
        <v>158</v>
      </c>
      <c r="L304" s="44"/>
      <c r="M304" s="233" t="s">
        <v>1</v>
      </c>
      <c r="N304" s="234" t="s">
        <v>38</v>
      </c>
      <c r="O304" s="91"/>
      <c r="P304" s="235">
        <f>O304*H304</f>
        <v>0</v>
      </c>
      <c r="Q304" s="235">
        <v>0</v>
      </c>
      <c r="R304" s="235">
        <f>Q304*H304</f>
        <v>0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159</v>
      </c>
      <c r="AT304" s="237" t="s">
        <v>154</v>
      </c>
      <c r="AU304" s="237" t="s">
        <v>82</v>
      </c>
      <c r="AY304" s="17" t="s">
        <v>152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80</v>
      </c>
      <c r="BK304" s="238">
        <f>ROUND(I304*H304,2)</f>
        <v>0</v>
      </c>
      <c r="BL304" s="17" t="s">
        <v>159</v>
      </c>
      <c r="BM304" s="237" t="s">
        <v>369</v>
      </c>
    </row>
    <row r="305" s="2" customFormat="1">
      <c r="A305" s="38"/>
      <c r="B305" s="39"/>
      <c r="C305" s="40"/>
      <c r="D305" s="239" t="s">
        <v>160</v>
      </c>
      <c r="E305" s="40"/>
      <c r="F305" s="240" t="s">
        <v>370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160</v>
      </c>
      <c r="AU305" s="17" t="s">
        <v>82</v>
      </c>
    </row>
    <row r="306" s="2" customFormat="1">
      <c r="A306" s="38"/>
      <c r="B306" s="39"/>
      <c r="C306" s="40"/>
      <c r="D306" s="244" t="s">
        <v>162</v>
      </c>
      <c r="E306" s="40"/>
      <c r="F306" s="245" t="s">
        <v>371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162</v>
      </c>
      <c r="AU306" s="17" t="s">
        <v>82</v>
      </c>
    </row>
    <row r="307" s="15" customFormat="1">
      <c r="A307" s="15"/>
      <c r="B307" s="268"/>
      <c r="C307" s="269"/>
      <c r="D307" s="239" t="s">
        <v>164</v>
      </c>
      <c r="E307" s="270" t="s">
        <v>1</v>
      </c>
      <c r="F307" s="271" t="s">
        <v>372</v>
      </c>
      <c r="G307" s="269"/>
      <c r="H307" s="270" t="s">
        <v>1</v>
      </c>
      <c r="I307" s="272"/>
      <c r="J307" s="269"/>
      <c r="K307" s="269"/>
      <c r="L307" s="273"/>
      <c r="M307" s="274"/>
      <c r="N307" s="275"/>
      <c r="O307" s="275"/>
      <c r="P307" s="275"/>
      <c r="Q307" s="275"/>
      <c r="R307" s="275"/>
      <c r="S307" s="275"/>
      <c r="T307" s="27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7" t="s">
        <v>164</v>
      </c>
      <c r="AU307" s="277" t="s">
        <v>82</v>
      </c>
      <c r="AV307" s="15" t="s">
        <v>80</v>
      </c>
      <c r="AW307" s="15" t="s">
        <v>30</v>
      </c>
      <c r="AX307" s="15" t="s">
        <v>73</v>
      </c>
      <c r="AY307" s="277" t="s">
        <v>152</v>
      </c>
    </row>
    <row r="308" s="13" customFormat="1">
      <c r="A308" s="13"/>
      <c r="B308" s="246"/>
      <c r="C308" s="247"/>
      <c r="D308" s="239" t="s">
        <v>164</v>
      </c>
      <c r="E308" s="248" t="s">
        <v>1</v>
      </c>
      <c r="F308" s="249" t="s">
        <v>373</v>
      </c>
      <c r="G308" s="247"/>
      <c r="H308" s="250">
        <v>0.183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6" t="s">
        <v>164</v>
      </c>
      <c r="AU308" s="256" t="s">
        <v>82</v>
      </c>
      <c r="AV308" s="13" t="s">
        <v>82</v>
      </c>
      <c r="AW308" s="13" t="s">
        <v>30</v>
      </c>
      <c r="AX308" s="13" t="s">
        <v>73</v>
      </c>
      <c r="AY308" s="256" t="s">
        <v>152</v>
      </c>
    </row>
    <row r="309" s="14" customFormat="1">
      <c r="A309" s="14"/>
      <c r="B309" s="257"/>
      <c r="C309" s="258"/>
      <c r="D309" s="239" t="s">
        <v>164</v>
      </c>
      <c r="E309" s="259" t="s">
        <v>1</v>
      </c>
      <c r="F309" s="260" t="s">
        <v>166</v>
      </c>
      <c r="G309" s="258"/>
      <c r="H309" s="261">
        <v>0.183</v>
      </c>
      <c r="I309" s="262"/>
      <c r="J309" s="258"/>
      <c r="K309" s="258"/>
      <c r="L309" s="263"/>
      <c r="M309" s="264"/>
      <c r="N309" s="265"/>
      <c r="O309" s="265"/>
      <c r="P309" s="265"/>
      <c r="Q309" s="265"/>
      <c r="R309" s="265"/>
      <c r="S309" s="265"/>
      <c r="T309" s="26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7" t="s">
        <v>164</v>
      </c>
      <c r="AU309" s="267" t="s">
        <v>82</v>
      </c>
      <c r="AV309" s="14" t="s">
        <v>159</v>
      </c>
      <c r="AW309" s="14" t="s">
        <v>30</v>
      </c>
      <c r="AX309" s="14" t="s">
        <v>80</v>
      </c>
      <c r="AY309" s="267" t="s">
        <v>152</v>
      </c>
    </row>
    <row r="310" s="2" customFormat="1" ht="37.8" customHeight="1">
      <c r="A310" s="38"/>
      <c r="B310" s="39"/>
      <c r="C310" s="226" t="s">
        <v>374</v>
      </c>
      <c r="D310" s="226" t="s">
        <v>154</v>
      </c>
      <c r="E310" s="227" t="s">
        <v>375</v>
      </c>
      <c r="F310" s="228" t="s">
        <v>376</v>
      </c>
      <c r="G310" s="229" t="s">
        <v>228</v>
      </c>
      <c r="H310" s="230">
        <v>2.6309999999999998</v>
      </c>
      <c r="I310" s="231"/>
      <c r="J310" s="232">
        <f>ROUND(I310*H310,2)</f>
        <v>0</v>
      </c>
      <c r="K310" s="228" t="s">
        <v>158</v>
      </c>
      <c r="L310" s="44"/>
      <c r="M310" s="233" t="s">
        <v>1</v>
      </c>
      <c r="N310" s="234" t="s">
        <v>38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159</v>
      </c>
      <c r="AT310" s="237" t="s">
        <v>154</v>
      </c>
      <c r="AU310" s="237" t="s">
        <v>82</v>
      </c>
      <c r="AY310" s="17" t="s">
        <v>152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80</v>
      </c>
      <c r="BK310" s="238">
        <f>ROUND(I310*H310,2)</f>
        <v>0</v>
      </c>
      <c r="BL310" s="17" t="s">
        <v>159</v>
      </c>
      <c r="BM310" s="237" t="s">
        <v>377</v>
      </c>
    </row>
    <row r="311" s="2" customFormat="1">
      <c r="A311" s="38"/>
      <c r="B311" s="39"/>
      <c r="C311" s="40"/>
      <c r="D311" s="239" t="s">
        <v>160</v>
      </c>
      <c r="E311" s="40"/>
      <c r="F311" s="240" t="s">
        <v>378</v>
      </c>
      <c r="G311" s="40"/>
      <c r="H311" s="40"/>
      <c r="I311" s="241"/>
      <c r="J311" s="40"/>
      <c r="K311" s="40"/>
      <c r="L311" s="44"/>
      <c r="M311" s="242"/>
      <c r="N311" s="24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160</v>
      </c>
      <c r="AU311" s="17" t="s">
        <v>82</v>
      </c>
    </row>
    <row r="312" s="2" customFormat="1">
      <c r="A312" s="38"/>
      <c r="B312" s="39"/>
      <c r="C312" s="40"/>
      <c r="D312" s="244" t="s">
        <v>162</v>
      </c>
      <c r="E312" s="40"/>
      <c r="F312" s="245" t="s">
        <v>379</v>
      </c>
      <c r="G312" s="40"/>
      <c r="H312" s="40"/>
      <c r="I312" s="241"/>
      <c r="J312" s="40"/>
      <c r="K312" s="40"/>
      <c r="L312" s="44"/>
      <c r="M312" s="242"/>
      <c r="N312" s="24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162</v>
      </c>
      <c r="AU312" s="17" t="s">
        <v>82</v>
      </c>
    </row>
    <row r="313" s="15" customFormat="1">
      <c r="A313" s="15"/>
      <c r="B313" s="268"/>
      <c r="C313" s="269"/>
      <c r="D313" s="239" t="s">
        <v>164</v>
      </c>
      <c r="E313" s="270" t="s">
        <v>1</v>
      </c>
      <c r="F313" s="271" t="s">
        <v>328</v>
      </c>
      <c r="G313" s="269"/>
      <c r="H313" s="270" t="s">
        <v>1</v>
      </c>
      <c r="I313" s="272"/>
      <c r="J313" s="269"/>
      <c r="K313" s="269"/>
      <c r="L313" s="273"/>
      <c r="M313" s="274"/>
      <c r="N313" s="275"/>
      <c r="O313" s="275"/>
      <c r="P313" s="275"/>
      <c r="Q313" s="275"/>
      <c r="R313" s="275"/>
      <c r="S313" s="275"/>
      <c r="T313" s="27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7" t="s">
        <v>164</v>
      </c>
      <c r="AU313" s="277" t="s">
        <v>82</v>
      </c>
      <c r="AV313" s="15" t="s">
        <v>80</v>
      </c>
      <c r="AW313" s="15" t="s">
        <v>30</v>
      </c>
      <c r="AX313" s="15" t="s">
        <v>73</v>
      </c>
      <c r="AY313" s="277" t="s">
        <v>152</v>
      </c>
    </row>
    <row r="314" s="13" customFormat="1">
      <c r="A314" s="13"/>
      <c r="B314" s="246"/>
      <c r="C314" s="247"/>
      <c r="D314" s="239" t="s">
        <v>164</v>
      </c>
      <c r="E314" s="248" t="s">
        <v>1</v>
      </c>
      <c r="F314" s="249" t="s">
        <v>329</v>
      </c>
      <c r="G314" s="247"/>
      <c r="H314" s="250">
        <v>2.3809999999999998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6" t="s">
        <v>164</v>
      </c>
      <c r="AU314" s="256" t="s">
        <v>82</v>
      </c>
      <c r="AV314" s="13" t="s">
        <v>82</v>
      </c>
      <c r="AW314" s="13" t="s">
        <v>30</v>
      </c>
      <c r="AX314" s="13" t="s">
        <v>73</v>
      </c>
      <c r="AY314" s="256" t="s">
        <v>152</v>
      </c>
    </row>
    <row r="315" s="15" customFormat="1">
      <c r="A315" s="15"/>
      <c r="B315" s="268"/>
      <c r="C315" s="269"/>
      <c r="D315" s="239" t="s">
        <v>164</v>
      </c>
      <c r="E315" s="270" t="s">
        <v>1</v>
      </c>
      <c r="F315" s="271" t="s">
        <v>330</v>
      </c>
      <c r="G315" s="269"/>
      <c r="H315" s="270" t="s">
        <v>1</v>
      </c>
      <c r="I315" s="272"/>
      <c r="J315" s="269"/>
      <c r="K315" s="269"/>
      <c r="L315" s="273"/>
      <c r="M315" s="274"/>
      <c r="N315" s="275"/>
      <c r="O315" s="275"/>
      <c r="P315" s="275"/>
      <c r="Q315" s="275"/>
      <c r="R315" s="275"/>
      <c r="S315" s="275"/>
      <c r="T315" s="276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7" t="s">
        <v>164</v>
      </c>
      <c r="AU315" s="277" t="s">
        <v>82</v>
      </c>
      <c r="AV315" s="15" t="s">
        <v>80</v>
      </c>
      <c r="AW315" s="15" t="s">
        <v>30</v>
      </c>
      <c r="AX315" s="15" t="s">
        <v>73</v>
      </c>
      <c r="AY315" s="277" t="s">
        <v>152</v>
      </c>
    </row>
    <row r="316" s="13" customFormat="1">
      <c r="A316" s="13"/>
      <c r="B316" s="246"/>
      <c r="C316" s="247"/>
      <c r="D316" s="239" t="s">
        <v>164</v>
      </c>
      <c r="E316" s="248" t="s">
        <v>1</v>
      </c>
      <c r="F316" s="249" t="s">
        <v>331</v>
      </c>
      <c r="G316" s="247"/>
      <c r="H316" s="250">
        <v>0.25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6" t="s">
        <v>164</v>
      </c>
      <c r="AU316" s="256" t="s">
        <v>82</v>
      </c>
      <c r="AV316" s="13" t="s">
        <v>82</v>
      </c>
      <c r="AW316" s="13" t="s">
        <v>30</v>
      </c>
      <c r="AX316" s="13" t="s">
        <v>73</v>
      </c>
      <c r="AY316" s="256" t="s">
        <v>152</v>
      </c>
    </row>
    <row r="317" s="14" customFormat="1">
      <c r="A317" s="14"/>
      <c r="B317" s="257"/>
      <c r="C317" s="258"/>
      <c r="D317" s="239" t="s">
        <v>164</v>
      </c>
      <c r="E317" s="259" t="s">
        <v>1</v>
      </c>
      <c r="F317" s="260" t="s">
        <v>166</v>
      </c>
      <c r="G317" s="258"/>
      <c r="H317" s="261">
        <v>2.6309999999999998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7" t="s">
        <v>164</v>
      </c>
      <c r="AU317" s="267" t="s">
        <v>82</v>
      </c>
      <c r="AV317" s="14" t="s">
        <v>159</v>
      </c>
      <c r="AW317" s="14" t="s">
        <v>30</v>
      </c>
      <c r="AX317" s="14" t="s">
        <v>80</v>
      </c>
      <c r="AY317" s="267" t="s">
        <v>152</v>
      </c>
    </row>
    <row r="318" s="2" customFormat="1" ht="44.25" customHeight="1">
      <c r="A318" s="38"/>
      <c r="B318" s="39"/>
      <c r="C318" s="226" t="s">
        <v>215</v>
      </c>
      <c r="D318" s="226" t="s">
        <v>154</v>
      </c>
      <c r="E318" s="227" t="s">
        <v>380</v>
      </c>
      <c r="F318" s="228" t="s">
        <v>381</v>
      </c>
      <c r="G318" s="229" t="s">
        <v>228</v>
      </c>
      <c r="H318" s="230">
        <v>201.05500000000001</v>
      </c>
      <c r="I318" s="231"/>
      <c r="J318" s="232">
        <f>ROUND(I318*H318,2)</f>
        <v>0</v>
      </c>
      <c r="K318" s="228" t="s">
        <v>158</v>
      </c>
      <c r="L318" s="44"/>
      <c r="M318" s="233" t="s">
        <v>1</v>
      </c>
      <c r="N318" s="234" t="s">
        <v>38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159</v>
      </c>
      <c r="AT318" s="237" t="s">
        <v>154</v>
      </c>
      <c r="AU318" s="237" t="s">
        <v>82</v>
      </c>
      <c r="AY318" s="17" t="s">
        <v>152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80</v>
      </c>
      <c r="BK318" s="238">
        <f>ROUND(I318*H318,2)</f>
        <v>0</v>
      </c>
      <c r="BL318" s="17" t="s">
        <v>159</v>
      </c>
      <c r="BM318" s="237" t="s">
        <v>382</v>
      </c>
    </row>
    <row r="319" s="2" customFormat="1">
      <c r="A319" s="38"/>
      <c r="B319" s="39"/>
      <c r="C319" s="40"/>
      <c r="D319" s="239" t="s">
        <v>160</v>
      </c>
      <c r="E319" s="40"/>
      <c r="F319" s="240" t="s">
        <v>383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160</v>
      </c>
      <c r="AU319" s="17" t="s">
        <v>82</v>
      </c>
    </row>
    <row r="320" s="2" customFormat="1">
      <c r="A320" s="38"/>
      <c r="B320" s="39"/>
      <c r="C320" s="40"/>
      <c r="D320" s="244" t="s">
        <v>162</v>
      </c>
      <c r="E320" s="40"/>
      <c r="F320" s="245" t="s">
        <v>384</v>
      </c>
      <c r="G320" s="40"/>
      <c r="H320" s="40"/>
      <c r="I320" s="241"/>
      <c r="J320" s="40"/>
      <c r="K320" s="40"/>
      <c r="L320" s="44"/>
      <c r="M320" s="242"/>
      <c r="N320" s="24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162</v>
      </c>
      <c r="AU320" s="17" t="s">
        <v>82</v>
      </c>
    </row>
    <row r="321" s="15" customFormat="1">
      <c r="A321" s="15"/>
      <c r="B321" s="268"/>
      <c r="C321" s="269"/>
      <c r="D321" s="239" t="s">
        <v>164</v>
      </c>
      <c r="E321" s="270" t="s">
        <v>1</v>
      </c>
      <c r="F321" s="271" t="s">
        <v>385</v>
      </c>
      <c r="G321" s="269"/>
      <c r="H321" s="270" t="s">
        <v>1</v>
      </c>
      <c r="I321" s="272"/>
      <c r="J321" s="269"/>
      <c r="K321" s="269"/>
      <c r="L321" s="273"/>
      <c r="M321" s="274"/>
      <c r="N321" s="275"/>
      <c r="O321" s="275"/>
      <c r="P321" s="275"/>
      <c r="Q321" s="275"/>
      <c r="R321" s="275"/>
      <c r="S321" s="275"/>
      <c r="T321" s="27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7" t="s">
        <v>164</v>
      </c>
      <c r="AU321" s="277" t="s">
        <v>82</v>
      </c>
      <c r="AV321" s="15" t="s">
        <v>80</v>
      </c>
      <c r="AW321" s="15" t="s">
        <v>30</v>
      </c>
      <c r="AX321" s="15" t="s">
        <v>73</v>
      </c>
      <c r="AY321" s="277" t="s">
        <v>152</v>
      </c>
    </row>
    <row r="322" s="13" customFormat="1">
      <c r="A322" s="13"/>
      <c r="B322" s="246"/>
      <c r="C322" s="247"/>
      <c r="D322" s="239" t="s">
        <v>164</v>
      </c>
      <c r="E322" s="248" t="s">
        <v>1</v>
      </c>
      <c r="F322" s="249" t="s">
        <v>386</v>
      </c>
      <c r="G322" s="247"/>
      <c r="H322" s="250">
        <v>201.05500000000001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6" t="s">
        <v>164</v>
      </c>
      <c r="AU322" s="256" t="s">
        <v>82</v>
      </c>
      <c r="AV322" s="13" t="s">
        <v>82</v>
      </c>
      <c r="AW322" s="13" t="s">
        <v>30</v>
      </c>
      <c r="AX322" s="13" t="s">
        <v>73</v>
      </c>
      <c r="AY322" s="256" t="s">
        <v>152</v>
      </c>
    </row>
    <row r="323" s="14" customFormat="1">
      <c r="A323" s="14"/>
      <c r="B323" s="257"/>
      <c r="C323" s="258"/>
      <c r="D323" s="239" t="s">
        <v>164</v>
      </c>
      <c r="E323" s="259" t="s">
        <v>1</v>
      </c>
      <c r="F323" s="260" t="s">
        <v>166</v>
      </c>
      <c r="G323" s="258"/>
      <c r="H323" s="261">
        <v>201.05500000000001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7" t="s">
        <v>164</v>
      </c>
      <c r="AU323" s="267" t="s">
        <v>82</v>
      </c>
      <c r="AV323" s="14" t="s">
        <v>159</v>
      </c>
      <c r="AW323" s="14" t="s">
        <v>30</v>
      </c>
      <c r="AX323" s="14" t="s">
        <v>80</v>
      </c>
      <c r="AY323" s="267" t="s">
        <v>152</v>
      </c>
    </row>
    <row r="324" s="12" customFormat="1" ht="25.92" customHeight="1">
      <c r="A324" s="12"/>
      <c r="B324" s="210"/>
      <c r="C324" s="211"/>
      <c r="D324" s="212" t="s">
        <v>72</v>
      </c>
      <c r="E324" s="213" t="s">
        <v>387</v>
      </c>
      <c r="F324" s="213" t="s">
        <v>388</v>
      </c>
      <c r="G324" s="211"/>
      <c r="H324" s="211"/>
      <c r="I324" s="214"/>
      <c r="J324" s="215">
        <f>BK324</f>
        <v>0</v>
      </c>
      <c r="K324" s="211"/>
      <c r="L324" s="216"/>
      <c r="M324" s="217"/>
      <c r="N324" s="218"/>
      <c r="O324" s="218"/>
      <c r="P324" s="219">
        <f>P325+P333+P397+P439+P458+P465</f>
        <v>0</v>
      </c>
      <c r="Q324" s="218"/>
      <c r="R324" s="219">
        <f>R325+R333+R397+R439+R458+R465</f>
        <v>0.025280000000000004</v>
      </c>
      <c r="S324" s="218"/>
      <c r="T324" s="220">
        <f>T325+T333+T397+T439+T458+T465</f>
        <v>12.810294100000002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1" t="s">
        <v>82</v>
      </c>
      <c r="AT324" s="222" t="s">
        <v>72</v>
      </c>
      <c r="AU324" s="222" t="s">
        <v>73</v>
      </c>
      <c r="AY324" s="221" t="s">
        <v>152</v>
      </c>
      <c r="BK324" s="223">
        <f>BK325+BK333+BK397+BK439+BK458+BK465</f>
        <v>0</v>
      </c>
    </row>
    <row r="325" s="12" customFormat="1" ht="22.8" customHeight="1">
      <c r="A325" s="12"/>
      <c r="B325" s="210"/>
      <c r="C325" s="211"/>
      <c r="D325" s="212" t="s">
        <v>72</v>
      </c>
      <c r="E325" s="224" t="s">
        <v>389</v>
      </c>
      <c r="F325" s="224" t="s">
        <v>390</v>
      </c>
      <c r="G325" s="211"/>
      <c r="H325" s="211"/>
      <c r="I325" s="214"/>
      <c r="J325" s="225">
        <f>BK325</f>
        <v>0</v>
      </c>
      <c r="K325" s="211"/>
      <c r="L325" s="216"/>
      <c r="M325" s="217"/>
      <c r="N325" s="218"/>
      <c r="O325" s="218"/>
      <c r="P325" s="219">
        <f>SUM(P326:P332)</f>
        <v>0</v>
      </c>
      <c r="Q325" s="218"/>
      <c r="R325" s="219">
        <f>SUM(R326:R332)</f>
        <v>0</v>
      </c>
      <c r="S325" s="218"/>
      <c r="T325" s="220">
        <f>SUM(T326:T332)</f>
        <v>0.083423999999999998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1" t="s">
        <v>82</v>
      </c>
      <c r="AT325" s="222" t="s">
        <v>72</v>
      </c>
      <c r="AU325" s="222" t="s">
        <v>80</v>
      </c>
      <c r="AY325" s="221" t="s">
        <v>152</v>
      </c>
      <c r="BK325" s="223">
        <f>SUM(BK326:BK332)</f>
        <v>0</v>
      </c>
    </row>
    <row r="326" s="2" customFormat="1" ht="24.15" customHeight="1">
      <c r="A326" s="38"/>
      <c r="B326" s="39"/>
      <c r="C326" s="226" t="s">
        <v>391</v>
      </c>
      <c r="D326" s="226" t="s">
        <v>154</v>
      </c>
      <c r="E326" s="227" t="s">
        <v>392</v>
      </c>
      <c r="F326" s="228" t="s">
        <v>393</v>
      </c>
      <c r="G326" s="229" t="s">
        <v>157</v>
      </c>
      <c r="H326" s="230">
        <v>126.40000000000001</v>
      </c>
      <c r="I326" s="231"/>
      <c r="J326" s="232">
        <f>ROUND(I326*H326,2)</f>
        <v>0</v>
      </c>
      <c r="K326" s="228" t="s">
        <v>158</v>
      </c>
      <c r="L326" s="44"/>
      <c r="M326" s="233" t="s">
        <v>1</v>
      </c>
      <c r="N326" s="234" t="s">
        <v>38</v>
      </c>
      <c r="O326" s="91"/>
      <c r="P326" s="235">
        <f>O326*H326</f>
        <v>0</v>
      </c>
      <c r="Q326" s="235">
        <v>0</v>
      </c>
      <c r="R326" s="235">
        <f>Q326*H326</f>
        <v>0</v>
      </c>
      <c r="S326" s="235">
        <v>0.00066</v>
      </c>
      <c r="T326" s="236">
        <f>S326*H326</f>
        <v>0.083423999999999998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191</v>
      </c>
      <c r="AT326" s="237" t="s">
        <v>154</v>
      </c>
      <c r="AU326" s="237" t="s">
        <v>82</v>
      </c>
      <c r="AY326" s="17" t="s">
        <v>152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80</v>
      </c>
      <c r="BK326" s="238">
        <f>ROUND(I326*H326,2)</f>
        <v>0</v>
      </c>
      <c r="BL326" s="17" t="s">
        <v>191</v>
      </c>
      <c r="BM326" s="237" t="s">
        <v>394</v>
      </c>
    </row>
    <row r="327" s="2" customFormat="1">
      <c r="A327" s="38"/>
      <c r="B327" s="39"/>
      <c r="C327" s="40"/>
      <c r="D327" s="239" t="s">
        <v>160</v>
      </c>
      <c r="E327" s="40"/>
      <c r="F327" s="240" t="s">
        <v>395</v>
      </c>
      <c r="G327" s="40"/>
      <c r="H327" s="40"/>
      <c r="I327" s="241"/>
      <c r="J327" s="40"/>
      <c r="K327" s="40"/>
      <c r="L327" s="44"/>
      <c r="M327" s="242"/>
      <c r="N327" s="24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160</v>
      </c>
      <c r="AU327" s="17" t="s">
        <v>82</v>
      </c>
    </row>
    <row r="328" s="2" customFormat="1">
      <c r="A328" s="38"/>
      <c r="B328" s="39"/>
      <c r="C328" s="40"/>
      <c r="D328" s="244" t="s">
        <v>162</v>
      </c>
      <c r="E328" s="40"/>
      <c r="F328" s="245" t="s">
        <v>396</v>
      </c>
      <c r="G328" s="40"/>
      <c r="H328" s="40"/>
      <c r="I328" s="241"/>
      <c r="J328" s="40"/>
      <c r="K328" s="40"/>
      <c r="L328" s="44"/>
      <c r="M328" s="242"/>
      <c r="N328" s="24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162</v>
      </c>
      <c r="AU328" s="17" t="s">
        <v>82</v>
      </c>
    </row>
    <row r="329" s="15" customFormat="1">
      <c r="A329" s="15"/>
      <c r="B329" s="268"/>
      <c r="C329" s="269"/>
      <c r="D329" s="239" t="s">
        <v>164</v>
      </c>
      <c r="E329" s="270" t="s">
        <v>1</v>
      </c>
      <c r="F329" s="271" t="s">
        <v>397</v>
      </c>
      <c r="G329" s="269"/>
      <c r="H329" s="270" t="s">
        <v>1</v>
      </c>
      <c r="I329" s="272"/>
      <c r="J329" s="269"/>
      <c r="K329" s="269"/>
      <c r="L329" s="273"/>
      <c r="M329" s="274"/>
      <c r="N329" s="275"/>
      <c r="O329" s="275"/>
      <c r="P329" s="275"/>
      <c r="Q329" s="275"/>
      <c r="R329" s="275"/>
      <c r="S329" s="275"/>
      <c r="T329" s="27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7" t="s">
        <v>164</v>
      </c>
      <c r="AU329" s="277" t="s">
        <v>82</v>
      </c>
      <c r="AV329" s="15" t="s">
        <v>80</v>
      </c>
      <c r="AW329" s="15" t="s">
        <v>30</v>
      </c>
      <c r="AX329" s="15" t="s">
        <v>73</v>
      </c>
      <c r="AY329" s="277" t="s">
        <v>152</v>
      </c>
    </row>
    <row r="330" s="13" customFormat="1">
      <c r="A330" s="13"/>
      <c r="B330" s="246"/>
      <c r="C330" s="247"/>
      <c r="D330" s="239" t="s">
        <v>164</v>
      </c>
      <c r="E330" s="248" t="s">
        <v>1</v>
      </c>
      <c r="F330" s="249" t="s">
        <v>398</v>
      </c>
      <c r="G330" s="247"/>
      <c r="H330" s="250">
        <v>68.799999999999997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6" t="s">
        <v>164</v>
      </c>
      <c r="AU330" s="256" t="s">
        <v>82</v>
      </c>
      <c r="AV330" s="13" t="s">
        <v>82</v>
      </c>
      <c r="AW330" s="13" t="s">
        <v>30</v>
      </c>
      <c r="AX330" s="13" t="s">
        <v>73</v>
      </c>
      <c r="AY330" s="256" t="s">
        <v>152</v>
      </c>
    </row>
    <row r="331" s="13" customFormat="1">
      <c r="A331" s="13"/>
      <c r="B331" s="246"/>
      <c r="C331" s="247"/>
      <c r="D331" s="239" t="s">
        <v>164</v>
      </c>
      <c r="E331" s="248" t="s">
        <v>1</v>
      </c>
      <c r="F331" s="249" t="s">
        <v>399</v>
      </c>
      <c r="G331" s="247"/>
      <c r="H331" s="250">
        <v>57.600000000000001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6" t="s">
        <v>164</v>
      </c>
      <c r="AU331" s="256" t="s">
        <v>82</v>
      </c>
      <c r="AV331" s="13" t="s">
        <v>82</v>
      </c>
      <c r="AW331" s="13" t="s">
        <v>30</v>
      </c>
      <c r="AX331" s="13" t="s">
        <v>73</v>
      </c>
      <c r="AY331" s="256" t="s">
        <v>152</v>
      </c>
    </row>
    <row r="332" s="14" customFormat="1">
      <c r="A332" s="14"/>
      <c r="B332" s="257"/>
      <c r="C332" s="258"/>
      <c r="D332" s="239" t="s">
        <v>164</v>
      </c>
      <c r="E332" s="259" t="s">
        <v>1</v>
      </c>
      <c r="F332" s="260" t="s">
        <v>166</v>
      </c>
      <c r="G332" s="258"/>
      <c r="H332" s="261">
        <v>126.40000000000001</v>
      </c>
      <c r="I332" s="262"/>
      <c r="J332" s="258"/>
      <c r="K332" s="258"/>
      <c r="L332" s="263"/>
      <c r="M332" s="264"/>
      <c r="N332" s="265"/>
      <c r="O332" s="265"/>
      <c r="P332" s="265"/>
      <c r="Q332" s="265"/>
      <c r="R332" s="265"/>
      <c r="S332" s="265"/>
      <c r="T332" s="26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7" t="s">
        <v>164</v>
      </c>
      <c r="AU332" s="267" t="s">
        <v>82</v>
      </c>
      <c r="AV332" s="14" t="s">
        <v>159</v>
      </c>
      <c r="AW332" s="14" t="s">
        <v>30</v>
      </c>
      <c r="AX332" s="14" t="s">
        <v>80</v>
      </c>
      <c r="AY332" s="267" t="s">
        <v>152</v>
      </c>
    </row>
    <row r="333" s="12" customFormat="1" ht="22.8" customHeight="1">
      <c r="A333" s="12"/>
      <c r="B333" s="210"/>
      <c r="C333" s="211"/>
      <c r="D333" s="212" t="s">
        <v>72</v>
      </c>
      <c r="E333" s="224" t="s">
        <v>400</v>
      </c>
      <c r="F333" s="224" t="s">
        <v>401</v>
      </c>
      <c r="G333" s="211"/>
      <c r="H333" s="211"/>
      <c r="I333" s="214"/>
      <c r="J333" s="225">
        <f>BK333</f>
        <v>0</v>
      </c>
      <c r="K333" s="211"/>
      <c r="L333" s="216"/>
      <c r="M333" s="217"/>
      <c r="N333" s="218"/>
      <c r="O333" s="218"/>
      <c r="P333" s="219">
        <f>SUM(P334:P396)</f>
        <v>0</v>
      </c>
      <c r="Q333" s="218"/>
      <c r="R333" s="219">
        <f>SUM(R334:R396)</f>
        <v>0</v>
      </c>
      <c r="S333" s="218"/>
      <c r="T333" s="220">
        <f>SUM(T334:T396)</f>
        <v>9.5668096000000009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1" t="s">
        <v>82</v>
      </c>
      <c r="AT333" s="222" t="s">
        <v>72</v>
      </c>
      <c r="AU333" s="222" t="s">
        <v>80</v>
      </c>
      <c r="AY333" s="221" t="s">
        <v>152</v>
      </c>
      <c r="BK333" s="223">
        <f>SUM(BK334:BK396)</f>
        <v>0</v>
      </c>
    </row>
    <row r="334" s="2" customFormat="1" ht="24.15" customHeight="1">
      <c r="A334" s="38"/>
      <c r="B334" s="39"/>
      <c r="C334" s="226" t="s">
        <v>229</v>
      </c>
      <c r="D334" s="226" t="s">
        <v>154</v>
      </c>
      <c r="E334" s="227" t="s">
        <v>402</v>
      </c>
      <c r="F334" s="228" t="s">
        <v>403</v>
      </c>
      <c r="G334" s="229" t="s">
        <v>270</v>
      </c>
      <c r="H334" s="230">
        <v>294.10000000000002</v>
      </c>
      <c r="I334" s="231"/>
      <c r="J334" s="232">
        <f>ROUND(I334*H334,2)</f>
        <v>0</v>
      </c>
      <c r="K334" s="228" t="s">
        <v>158</v>
      </c>
      <c r="L334" s="44"/>
      <c r="M334" s="233" t="s">
        <v>1</v>
      </c>
      <c r="N334" s="234" t="s">
        <v>38</v>
      </c>
      <c r="O334" s="91"/>
      <c r="P334" s="235">
        <f>O334*H334</f>
        <v>0</v>
      </c>
      <c r="Q334" s="235">
        <v>0</v>
      </c>
      <c r="R334" s="235">
        <f>Q334*H334</f>
        <v>0</v>
      </c>
      <c r="S334" s="235">
        <v>0.0080000000000000002</v>
      </c>
      <c r="T334" s="236">
        <f>S334*H334</f>
        <v>2.3528000000000002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7" t="s">
        <v>191</v>
      </c>
      <c r="AT334" s="237" t="s">
        <v>154</v>
      </c>
      <c r="AU334" s="237" t="s">
        <v>82</v>
      </c>
      <c r="AY334" s="17" t="s">
        <v>152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7" t="s">
        <v>80</v>
      </c>
      <c r="BK334" s="238">
        <f>ROUND(I334*H334,2)</f>
        <v>0</v>
      </c>
      <c r="BL334" s="17" t="s">
        <v>191</v>
      </c>
      <c r="BM334" s="237" t="s">
        <v>404</v>
      </c>
    </row>
    <row r="335" s="2" customFormat="1">
      <c r="A335" s="38"/>
      <c r="B335" s="39"/>
      <c r="C335" s="40"/>
      <c r="D335" s="239" t="s">
        <v>160</v>
      </c>
      <c r="E335" s="40"/>
      <c r="F335" s="240" t="s">
        <v>405</v>
      </c>
      <c r="G335" s="40"/>
      <c r="H335" s="40"/>
      <c r="I335" s="241"/>
      <c r="J335" s="40"/>
      <c r="K335" s="40"/>
      <c r="L335" s="44"/>
      <c r="M335" s="242"/>
      <c r="N335" s="24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160</v>
      </c>
      <c r="AU335" s="17" t="s">
        <v>82</v>
      </c>
    </row>
    <row r="336" s="2" customFormat="1">
      <c r="A336" s="38"/>
      <c r="B336" s="39"/>
      <c r="C336" s="40"/>
      <c r="D336" s="244" t="s">
        <v>162</v>
      </c>
      <c r="E336" s="40"/>
      <c r="F336" s="245" t="s">
        <v>406</v>
      </c>
      <c r="G336" s="40"/>
      <c r="H336" s="40"/>
      <c r="I336" s="241"/>
      <c r="J336" s="40"/>
      <c r="K336" s="40"/>
      <c r="L336" s="44"/>
      <c r="M336" s="242"/>
      <c r="N336" s="24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162</v>
      </c>
      <c r="AU336" s="17" t="s">
        <v>82</v>
      </c>
    </row>
    <row r="337" s="15" customFormat="1">
      <c r="A337" s="15"/>
      <c r="B337" s="268"/>
      <c r="C337" s="269"/>
      <c r="D337" s="239" t="s">
        <v>164</v>
      </c>
      <c r="E337" s="270" t="s">
        <v>1</v>
      </c>
      <c r="F337" s="271" t="s">
        <v>250</v>
      </c>
      <c r="G337" s="269"/>
      <c r="H337" s="270" t="s">
        <v>1</v>
      </c>
      <c r="I337" s="272"/>
      <c r="J337" s="269"/>
      <c r="K337" s="269"/>
      <c r="L337" s="273"/>
      <c r="M337" s="274"/>
      <c r="N337" s="275"/>
      <c r="O337" s="275"/>
      <c r="P337" s="275"/>
      <c r="Q337" s="275"/>
      <c r="R337" s="275"/>
      <c r="S337" s="275"/>
      <c r="T337" s="27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7" t="s">
        <v>164</v>
      </c>
      <c r="AU337" s="277" t="s">
        <v>82</v>
      </c>
      <c r="AV337" s="15" t="s">
        <v>80</v>
      </c>
      <c r="AW337" s="15" t="s">
        <v>30</v>
      </c>
      <c r="AX337" s="15" t="s">
        <v>73</v>
      </c>
      <c r="AY337" s="277" t="s">
        <v>152</v>
      </c>
    </row>
    <row r="338" s="15" customFormat="1">
      <c r="A338" s="15"/>
      <c r="B338" s="268"/>
      <c r="C338" s="269"/>
      <c r="D338" s="239" t="s">
        <v>164</v>
      </c>
      <c r="E338" s="270" t="s">
        <v>1</v>
      </c>
      <c r="F338" s="271" t="s">
        <v>407</v>
      </c>
      <c r="G338" s="269"/>
      <c r="H338" s="270" t="s">
        <v>1</v>
      </c>
      <c r="I338" s="272"/>
      <c r="J338" s="269"/>
      <c r="K338" s="269"/>
      <c r="L338" s="273"/>
      <c r="M338" s="274"/>
      <c r="N338" s="275"/>
      <c r="O338" s="275"/>
      <c r="P338" s="275"/>
      <c r="Q338" s="275"/>
      <c r="R338" s="275"/>
      <c r="S338" s="275"/>
      <c r="T338" s="276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7" t="s">
        <v>164</v>
      </c>
      <c r="AU338" s="277" t="s">
        <v>82</v>
      </c>
      <c r="AV338" s="15" t="s">
        <v>80</v>
      </c>
      <c r="AW338" s="15" t="s">
        <v>30</v>
      </c>
      <c r="AX338" s="15" t="s">
        <v>73</v>
      </c>
      <c r="AY338" s="277" t="s">
        <v>152</v>
      </c>
    </row>
    <row r="339" s="13" customFormat="1">
      <c r="A339" s="13"/>
      <c r="B339" s="246"/>
      <c r="C339" s="247"/>
      <c r="D339" s="239" t="s">
        <v>164</v>
      </c>
      <c r="E339" s="248" t="s">
        <v>1</v>
      </c>
      <c r="F339" s="249" t="s">
        <v>408</v>
      </c>
      <c r="G339" s="247"/>
      <c r="H339" s="250">
        <v>28.600000000000001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6" t="s">
        <v>164</v>
      </c>
      <c r="AU339" s="256" t="s">
        <v>82</v>
      </c>
      <c r="AV339" s="13" t="s">
        <v>82</v>
      </c>
      <c r="AW339" s="13" t="s">
        <v>30</v>
      </c>
      <c r="AX339" s="13" t="s">
        <v>73</v>
      </c>
      <c r="AY339" s="256" t="s">
        <v>152</v>
      </c>
    </row>
    <row r="340" s="15" customFormat="1">
      <c r="A340" s="15"/>
      <c r="B340" s="268"/>
      <c r="C340" s="269"/>
      <c r="D340" s="239" t="s">
        <v>164</v>
      </c>
      <c r="E340" s="270" t="s">
        <v>1</v>
      </c>
      <c r="F340" s="271" t="s">
        <v>409</v>
      </c>
      <c r="G340" s="269"/>
      <c r="H340" s="270" t="s">
        <v>1</v>
      </c>
      <c r="I340" s="272"/>
      <c r="J340" s="269"/>
      <c r="K340" s="269"/>
      <c r="L340" s="273"/>
      <c r="M340" s="274"/>
      <c r="N340" s="275"/>
      <c r="O340" s="275"/>
      <c r="P340" s="275"/>
      <c r="Q340" s="275"/>
      <c r="R340" s="275"/>
      <c r="S340" s="275"/>
      <c r="T340" s="276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7" t="s">
        <v>164</v>
      </c>
      <c r="AU340" s="277" t="s">
        <v>82</v>
      </c>
      <c r="AV340" s="15" t="s">
        <v>80</v>
      </c>
      <c r="AW340" s="15" t="s">
        <v>30</v>
      </c>
      <c r="AX340" s="15" t="s">
        <v>73</v>
      </c>
      <c r="AY340" s="277" t="s">
        <v>152</v>
      </c>
    </row>
    <row r="341" s="13" customFormat="1">
      <c r="A341" s="13"/>
      <c r="B341" s="246"/>
      <c r="C341" s="247"/>
      <c r="D341" s="239" t="s">
        <v>164</v>
      </c>
      <c r="E341" s="248" t="s">
        <v>1</v>
      </c>
      <c r="F341" s="249" t="s">
        <v>410</v>
      </c>
      <c r="G341" s="247"/>
      <c r="H341" s="250">
        <v>57.200000000000003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6" t="s">
        <v>164</v>
      </c>
      <c r="AU341" s="256" t="s">
        <v>82</v>
      </c>
      <c r="AV341" s="13" t="s">
        <v>82</v>
      </c>
      <c r="AW341" s="13" t="s">
        <v>30</v>
      </c>
      <c r="AX341" s="13" t="s">
        <v>73</v>
      </c>
      <c r="AY341" s="256" t="s">
        <v>152</v>
      </c>
    </row>
    <row r="342" s="15" customFormat="1">
      <c r="A342" s="15"/>
      <c r="B342" s="268"/>
      <c r="C342" s="269"/>
      <c r="D342" s="239" t="s">
        <v>164</v>
      </c>
      <c r="E342" s="270" t="s">
        <v>1</v>
      </c>
      <c r="F342" s="271" t="s">
        <v>411</v>
      </c>
      <c r="G342" s="269"/>
      <c r="H342" s="270" t="s">
        <v>1</v>
      </c>
      <c r="I342" s="272"/>
      <c r="J342" s="269"/>
      <c r="K342" s="269"/>
      <c r="L342" s="273"/>
      <c r="M342" s="274"/>
      <c r="N342" s="275"/>
      <c r="O342" s="275"/>
      <c r="P342" s="275"/>
      <c r="Q342" s="275"/>
      <c r="R342" s="275"/>
      <c r="S342" s="275"/>
      <c r="T342" s="27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7" t="s">
        <v>164</v>
      </c>
      <c r="AU342" s="277" t="s">
        <v>82</v>
      </c>
      <c r="AV342" s="15" t="s">
        <v>80</v>
      </c>
      <c r="AW342" s="15" t="s">
        <v>30</v>
      </c>
      <c r="AX342" s="15" t="s">
        <v>73</v>
      </c>
      <c r="AY342" s="277" t="s">
        <v>152</v>
      </c>
    </row>
    <row r="343" s="13" customFormat="1">
      <c r="A343" s="13"/>
      <c r="B343" s="246"/>
      <c r="C343" s="247"/>
      <c r="D343" s="239" t="s">
        <v>164</v>
      </c>
      <c r="E343" s="248" t="s">
        <v>1</v>
      </c>
      <c r="F343" s="249" t="s">
        <v>412</v>
      </c>
      <c r="G343" s="247"/>
      <c r="H343" s="250">
        <v>14.300000000000001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6" t="s">
        <v>164</v>
      </c>
      <c r="AU343" s="256" t="s">
        <v>82</v>
      </c>
      <c r="AV343" s="13" t="s">
        <v>82</v>
      </c>
      <c r="AW343" s="13" t="s">
        <v>30</v>
      </c>
      <c r="AX343" s="13" t="s">
        <v>73</v>
      </c>
      <c r="AY343" s="256" t="s">
        <v>152</v>
      </c>
    </row>
    <row r="344" s="15" customFormat="1">
      <c r="A344" s="15"/>
      <c r="B344" s="268"/>
      <c r="C344" s="269"/>
      <c r="D344" s="239" t="s">
        <v>164</v>
      </c>
      <c r="E344" s="270" t="s">
        <v>1</v>
      </c>
      <c r="F344" s="271" t="s">
        <v>413</v>
      </c>
      <c r="G344" s="269"/>
      <c r="H344" s="270" t="s">
        <v>1</v>
      </c>
      <c r="I344" s="272"/>
      <c r="J344" s="269"/>
      <c r="K344" s="269"/>
      <c r="L344" s="273"/>
      <c r="M344" s="274"/>
      <c r="N344" s="275"/>
      <c r="O344" s="275"/>
      <c r="P344" s="275"/>
      <c r="Q344" s="275"/>
      <c r="R344" s="275"/>
      <c r="S344" s="275"/>
      <c r="T344" s="27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7" t="s">
        <v>164</v>
      </c>
      <c r="AU344" s="277" t="s">
        <v>82</v>
      </c>
      <c r="AV344" s="15" t="s">
        <v>80</v>
      </c>
      <c r="AW344" s="15" t="s">
        <v>30</v>
      </c>
      <c r="AX344" s="15" t="s">
        <v>73</v>
      </c>
      <c r="AY344" s="277" t="s">
        <v>152</v>
      </c>
    </row>
    <row r="345" s="13" customFormat="1">
      <c r="A345" s="13"/>
      <c r="B345" s="246"/>
      <c r="C345" s="247"/>
      <c r="D345" s="239" t="s">
        <v>164</v>
      </c>
      <c r="E345" s="248" t="s">
        <v>1</v>
      </c>
      <c r="F345" s="249" t="s">
        <v>414</v>
      </c>
      <c r="G345" s="247"/>
      <c r="H345" s="250">
        <v>177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6" t="s">
        <v>164</v>
      </c>
      <c r="AU345" s="256" t="s">
        <v>82</v>
      </c>
      <c r="AV345" s="13" t="s">
        <v>82</v>
      </c>
      <c r="AW345" s="13" t="s">
        <v>30</v>
      </c>
      <c r="AX345" s="13" t="s">
        <v>73</v>
      </c>
      <c r="AY345" s="256" t="s">
        <v>152</v>
      </c>
    </row>
    <row r="346" s="15" customFormat="1">
      <c r="A346" s="15"/>
      <c r="B346" s="268"/>
      <c r="C346" s="269"/>
      <c r="D346" s="239" t="s">
        <v>164</v>
      </c>
      <c r="E346" s="270" t="s">
        <v>1</v>
      </c>
      <c r="F346" s="271" t="s">
        <v>415</v>
      </c>
      <c r="G346" s="269"/>
      <c r="H346" s="270" t="s">
        <v>1</v>
      </c>
      <c r="I346" s="272"/>
      <c r="J346" s="269"/>
      <c r="K346" s="269"/>
      <c r="L346" s="273"/>
      <c r="M346" s="274"/>
      <c r="N346" s="275"/>
      <c r="O346" s="275"/>
      <c r="P346" s="275"/>
      <c r="Q346" s="275"/>
      <c r="R346" s="275"/>
      <c r="S346" s="275"/>
      <c r="T346" s="276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7" t="s">
        <v>164</v>
      </c>
      <c r="AU346" s="277" t="s">
        <v>82</v>
      </c>
      <c r="AV346" s="15" t="s">
        <v>80</v>
      </c>
      <c r="AW346" s="15" t="s">
        <v>30</v>
      </c>
      <c r="AX346" s="15" t="s">
        <v>73</v>
      </c>
      <c r="AY346" s="277" t="s">
        <v>152</v>
      </c>
    </row>
    <row r="347" s="13" customFormat="1">
      <c r="A347" s="13"/>
      <c r="B347" s="246"/>
      <c r="C347" s="247"/>
      <c r="D347" s="239" t="s">
        <v>164</v>
      </c>
      <c r="E347" s="248" t="s">
        <v>1</v>
      </c>
      <c r="F347" s="249" t="s">
        <v>416</v>
      </c>
      <c r="G347" s="247"/>
      <c r="H347" s="250">
        <v>17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164</v>
      </c>
      <c r="AU347" s="256" t="s">
        <v>82</v>
      </c>
      <c r="AV347" s="13" t="s">
        <v>82</v>
      </c>
      <c r="AW347" s="13" t="s">
        <v>30</v>
      </c>
      <c r="AX347" s="13" t="s">
        <v>73</v>
      </c>
      <c r="AY347" s="256" t="s">
        <v>152</v>
      </c>
    </row>
    <row r="348" s="14" customFormat="1">
      <c r="A348" s="14"/>
      <c r="B348" s="257"/>
      <c r="C348" s="258"/>
      <c r="D348" s="239" t="s">
        <v>164</v>
      </c>
      <c r="E348" s="259" t="s">
        <v>1</v>
      </c>
      <c r="F348" s="260" t="s">
        <v>166</v>
      </c>
      <c r="G348" s="258"/>
      <c r="H348" s="261">
        <v>294.10000000000002</v>
      </c>
      <c r="I348" s="262"/>
      <c r="J348" s="258"/>
      <c r="K348" s="258"/>
      <c r="L348" s="263"/>
      <c r="M348" s="264"/>
      <c r="N348" s="265"/>
      <c r="O348" s="265"/>
      <c r="P348" s="265"/>
      <c r="Q348" s="265"/>
      <c r="R348" s="265"/>
      <c r="S348" s="265"/>
      <c r="T348" s="26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7" t="s">
        <v>164</v>
      </c>
      <c r="AU348" s="267" t="s">
        <v>82</v>
      </c>
      <c r="AV348" s="14" t="s">
        <v>159</v>
      </c>
      <c r="AW348" s="14" t="s">
        <v>30</v>
      </c>
      <c r="AX348" s="14" t="s">
        <v>80</v>
      </c>
      <c r="AY348" s="267" t="s">
        <v>152</v>
      </c>
    </row>
    <row r="349" s="2" customFormat="1" ht="16.5" customHeight="1">
      <c r="A349" s="38"/>
      <c r="B349" s="39"/>
      <c r="C349" s="226" t="s">
        <v>417</v>
      </c>
      <c r="D349" s="226" t="s">
        <v>154</v>
      </c>
      <c r="E349" s="227" t="s">
        <v>418</v>
      </c>
      <c r="F349" s="228" t="s">
        <v>419</v>
      </c>
      <c r="G349" s="229" t="s">
        <v>157</v>
      </c>
      <c r="H349" s="230">
        <v>126.40000000000001</v>
      </c>
      <c r="I349" s="231"/>
      <c r="J349" s="232">
        <f>ROUND(I349*H349,2)</f>
        <v>0</v>
      </c>
      <c r="K349" s="228" t="s">
        <v>158</v>
      </c>
      <c r="L349" s="44"/>
      <c r="M349" s="233" t="s">
        <v>1</v>
      </c>
      <c r="N349" s="234" t="s">
        <v>38</v>
      </c>
      <c r="O349" s="91"/>
      <c r="P349" s="235">
        <f>O349*H349</f>
        <v>0</v>
      </c>
      <c r="Q349" s="235">
        <v>0</v>
      </c>
      <c r="R349" s="235">
        <f>Q349*H349</f>
        <v>0</v>
      </c>
      <c r="S349" s="235">
        <v>0.014999999999999999</v>
      </c>
      <c r="T349" s="236">
        <f>S349*H349</f>
        <v>1.8959999999999999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191</v>
      </c>
      <c r="AT349" s="237" t="s">
        <v>154</v>
      </c>
      <c r="AU349" s="237" t="s">
        <v>82</v>
      </c>
      <c r="AY349" s="17" t="s">
        <v>152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80</v>
      </c>
      <c r="BK349" s="238">
        <f>ROUND(I349*H349,2)</f>
        <v>0</v>
      </c>
      <c r="BL349" s="17" t="s">
        <v>191</v>
      </c>
      <c r="BM349" s="237" t="s">
        <v>420</v>
      </c>
    </row>
    <row r="350" s="2" customFormat="1">
      <c r="A350" s="38"/>
      <c r="B350" s="39"/>
      <c r="C350" s="40"/>
      <c r="D350" s="239" t="s">
        <v>160</v>
      </c>
      <c r="E350" s="40"/>
      <c r="F350" s="240" t="s">
        <v>421</v>
      </c>
      <c r="G350" s="40"/>
      <c r="H350" s="40"/>
      <c r="I350" s="241"/>
      <c r="J350" s="40"/>
      <c r="K350" s="40"/>
      <c r="L350" s="44"/>
      <c r="M350" s="242"/>
      <c r="N350" s="24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160</v>
      </c>
      <c r="AU350" s="17" t="s">
        <v>82</v>
      </c>
    </row>
    <row r="351" s="2" customFormat="1">
      <c r="A351" s="38"/>
      <c r="B351" s="39"/>
      <c r="C351" s="40"/>
      <c r="D351" s="244" t="s">
        <v>162</v>
      </c>
      <c r="E351" s="40"/>
      <c r="F351" s="245" t="s">
        <v>422</v>
      </c>
      <c r="G351" s="40"/>
      <c r="H351" s="40"/>
      <c r="I351" s="241"/>
      <c r="J351" s="40"/>
      <c r="K351" s="40"/>
      <c r="L351" s="44"/>
      <c r="M351" s="242"/>
      <c r="N351" s="243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162</v>
      </c>
      <c r="AU351" s="17" t="s">
        <v>82</v>
      </c>
    </row>
    <row r="352" s="15" customFormat="1">
      <c r="A352" s="15"/>
      <c r="B352" s="268"/>
      <c r="C352" s="269"/>
      <c r="D352" s="239" t="s">
        <v>164</v>
      </c>
      <c r="E352" s="270" t="s">
        <v>1</v>
      </c>
      <c r="F352" s="271" t="s">
        <v>250</v>
      </c>
      <c r="G352" s="269"/>
      <c r="H352" s="270" t="s">
        <v>1</v>
      </c>
      <c r="I352" s="272"/>
      <c r="J352" s="269"/>
      <c r="K352" s="269"/>
      <c r="L352" s="273"/>
      <c r="M352" s="274"/>
      <c r="N352" s="275"/>
      <c r="O352" s="275"/>
      <c r="P352" s="275"/>
      <c r="Q352" s="275"/>
      <c r="R352" s="275"/>
      <c r="S352" s="275"/>
      <c r="T352" s="276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7" t="s">
        <v>164</v>
      </c>
      <c r="AU352" s="277" t="s">
        <v>82</v>
      </c>
      <c r="AV352" s="15" t="s">
        <v>80</v>
      </c>
      <c r="AW352" s="15" t="s">
        <v>30</v>
      </c>
      <c r="AX352" s="15" t="s">
        <v>73</v>
      </c>
      <c r="AY352" s="277" t="s">
        <v>152</v>
      </c>
    </row>
    <row r="353" s="13" customFormat="1">
      <c r="A353" s="13"/>
      <c r="B353" s="246"/>
      <c r="C353" s="247"/>
      <c r="D353" s="239" t="s">
        <v>164</v>
      </c>
      <c r="E353" s="248" t="s">
        <v>1</v>
      </c>
      <c r="F353" s="249" t="s">
        <v>398</v>
      </c>
      <c r="G353" s="247"/>
      <c r="H353" s="250">
        <v>68.799999999999997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6" t="s">
        <v>164</v>
      </c>
      <c r="AU353" s="256" t="s">
        <v>82</v>
      </c>
      <c r="AV353" s="13" t="s">
        <v>82</v>
      </c>
      <c r="AW353" s="13" t="s">
        <v>30</v>
      </c>
      <c r="AX353" s="13" t="s">
        <v>73</v>
      </c>
      <c r="AY353" s="256" t="s">
        <v>152</v>
      </c>
    </row>
    <row r="354" s="13" customFormat="1">
      <c r="A354" s="13"/>
      <c r="B354" s="246"/>
      <c r="C354" s="247"/>
      <c r="D354" s="239" t="s">
        <v>164</v>
      </c>
      <c r="E354" s="248" t="s">
        <v>1</v>
      </c>
      <c r="F354" s="249" t="s">
        <v>399</v>
      </c>
      <c r="G354" s="247"/>
      <c r="H354" s="250">
        <v>57.600000000000001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6" t="s">
        <v>164</v>
      </c>
      <c r="AU354" s="256" t="s">
        <v>82</v>
      </c>
      <c r="AV354" s="13" t="s">
        <v>82</v>
      </c>
      <c r="AW354" s="13" t="s">
        <v>30</v>
      </c>
      <c r="AX354" s="13" t="s">
        <v>73</v>
      </c>
      <c r="AY354" s="256" t="s">
        <v>152</v>
      </c>
    </row>
    <row r="355" s="14" customFormat="1">
      <c r="A355" s="14"/>
      <c r="B355" s="257"/>
      <c r="C355" s="258"/>
      <c r="D355" s="239" t="s">
        <v>164</v>
      </c>
      <c r="E355" s="259" t="s">
        <v>1</v>
      </c>
      <c r="F355" s="260" t="s">
        <v>166</v>
      </c>
      <c r="G355" s="258"/>
      <c r="H355" s="261">
        <v>126.40000000000001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7" t="s">
        <v>164</v>
      </c>
      <c r="AU355" s="267" t="s">
        <v>82</v>
      </c>
      <c r="AV355" s="14" t="s">
        <v>159</v>
      </c>
      <c r="AW355" s="14" t="s">
        <v>30</v>
      </c>
      <c r="AX355" s="14" t="s">
        <v>80</v>
      </c>
      <c r="AY355" s="267" t="s">
        <v>152</v>
      </c>
    </row>
    <row r="356" s="2" customFormat="1" ht="33" customHeight="1">
      <c r="A356" s="38"/>
      <c r="B356" s="39"/>
      <c r="C356" s="226" t="s">
        <v>423</v>
      </c>
      <c r="D356" s="226" t="s">
        <v>154</v>
      </c>
      <c r="E356" s="227" t="s">
        <v>424</v>
      </c>
      <c r="F356" s="228" t="s">
        <v>425</v>
      </c>
      <c r="G356" s="229" t="s">
        <v>157</v>
      </c>
      <c r="H356" s="230">
        <v>25.52</v>
      </c>
      <c r="I356" s="231"/>
      <c r="J356" s="232">
        <f>ROUND(I356*H356,2)</f>
        <v>0</v>
      </c>
      <c r="K356" s="228" t="s">
        <v>158</v>
      </c>
      <c r="L356" s="44"/>
      <c r="M356" s="233" t="s">
        <v>1</v>
      </c>
      <c r="N356" s="234" t="s">
        <v>38</v>
      </c>
      <c r="O356" s="91"/>
      <c r="P356" s="235">
        <f>O356*H356</f>
        <v>0</v>
      </c>
      <c r="Q356" s="235">
        <v>0</v>
      </c>
      <c r="R356" s="235">
        <f>Q356*H356</f>
        <v>0</v>
      </c>
      <c r="S356" s="235">
        <v>0.0094800000000000006</v>
      </c>
      <c r="T356" s="236">
        <f>S356*H356</f>
        <v>0.24192960000000002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191</v>
      </c>
      <c r="AT356" s="237" t="s">
        <v>154</v>
      </c>
      <c r="AU356" s="237" t="s">
        <v>82</v>
      </c>
      <c r="AY356" s="17" t="s">
        <v>152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80</v>
      </c>
      <c r="BK356" s="238">
        <f>ROUND(I356*H356,2)</f>
        <v>0</v>
      </c>
      <c r="BL356" s="17" t="s">
        <v>191</v>
      </c>
      <c r="BM356" s="237" t="s">
        <v>426</v>
      </c>
    </row>
    <row r="357" s="2" customFormat="1">
      <c r="A357" s="38"/>
      <c r="B357" s="39"/>
      <c r="C357" s="40"/>
      <c r="D357" s="239" t="s">
        <v>160</v>
      </c>
      <c r="E357" s="40"/>
      <c r="F357" s="240" t="s">
        <v>427</v>
      </c>
      <c r="G357" s="40"/>
      <c r="H357" s="40"/>
      <c r="I357" s="241"/>
      <c r="J357" s="40"/>
      <c r="K357" s="40"/>
      <c r="L357" s="44"/>
      <c r="M357" s="242"/>
      <c r="N357" s="243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160</v>
      </c>
      <c r="AU357" s="17" t="s">
        <v>82</v>
      </c>
    </row>
    <row r="358" s="2" customFormat="1">
      <c r="A358" s="38"/>
      <c r="B358" s="39"/>
      <c r="C358" s="40"/>
      <c r="D358" s="244" t="s">
        <v>162</v>
      </c>
      <c r="E358" s="40"/>
      <c r="F358" s="245" t="s">
        <v>428</v>
      </c>
      <c r="G358" s="40"/>
      <c r="H358" s="40"/>
      <c r="I358" s="241"/>
      <c r="J358" s="40"/>
      <c r="K358" s="40"/>
      <c r="L358" s="44"/>
      <c r="M358" s="242"/>
      <c r="N358" s="24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162</v>
      </c>
      <c r="AU358" s="17" t="s">
        <v>82</v>
      </c>
    </row>
    <row r="359" s="15" customFormat="1">
      <c r="A359" s="15"/>
      <c r="B359" s="268"/>
      <c r="C359" s="269"/>
      <c r="D359" s="239" t="s">
        <v>164</v>
      </c>
      <c r="E359" s="270" t="s">
        <v>1</v>
      </c>
      <c r="F359" s="271" t="s">
        <v>429</v>
      </c>
      <c r="G359" s="269"/>
      <c r="H359" s="270" t="s">
        <v>1</v>
      </c>
      <c r="I359" s="272"/>
      <c r="J359" s="269"/>
      <c r="K359" s="269"/>
      <c r="L359" s="273"/>
      <c r="M359" s="274"/>
      <c r="N359" s="275"/>
      <c r="O359" s="275"/>
      <c r="P359" s="275"/>
      <c r="Q359" s="275"/>
      <c r="R359" s="275"/>
      <c r="S359" s="275"/>
      <c r="T359" s="276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7" t="s">
        <v>164</v>
      </c>
      <c r="AU359" s="277" t="s">
        <v>82</v>
      </c>
      <c r="AV359" s="15" t="s">
        <v>80</v>
      </c>
      <c r="AW359" s="15" t="s">
        <v>30</v>
      </c>
      <c r="AX359" s="15" t="s">
        <v>73</v>
      </c>
      <c r="AY359" s="277" t="s">
        <v>152</v>
      </c>
    </row>
    <row r="360" s="13" customFormat="1">
      <c r="A360" s="13"/>
      <c r="B360" s="246"/>
      <c r="C360" s="247"/>
      <c r="D360" s="239" t="s">
        <v>164</v>
      </c>
      <c r="E360" s="248" t="s">
        <v>1</v>
      </c>
      <c r="F360" s="249" t="s">
        <v>430</v>
      </c>
      <c r="G360" s="247"/>
      <c r="H360" s="250">
        <v>25.52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6" t="s">
        <v>164</v>
      </c>
      <c r="AU360" s="256" t="s">
        <v>82</v>
      </c>
      <c r="AV360" s="13" t="s">
        <v>82</v>
      </c>
      <c r="AW360" s="13" t="s">
        <v>30</v>
      </c>
      <c r="AX360" s="13" t="s">
        <v>73</v>
      </c>
      <c r="AY360" s="256" t="s">
        <v>152</v>
      </c>
    </row>
    <row r="361" s="14" customFormat="1">
      <c r="A361" s="14"/>
      <c r="B361" s="257"/>
      <c r="C361" s="258"/>
      <c r="D361" s="239" t="s">
        <v>164</v>
      </c>
      <c r="E361" s="259" t="s">
        <v>1</v>
      </c>
      <c r="F361" s="260" t="s">
        <v>166</v>
      </c>
      <c r="G361" s="258"/>
      <c r="H361" s="261">
        <v>25.52</v>
      </c>
      <c r="I361" s="262"/>
      <c r="J361" s="258"/>
      <c r="K361" s="258"/>
      <c r="L361" s="263"/>
      <c r="M361" s="264"/>
      <c r="N361" s="265"/>
      <c r="O361" s="265"/>
      <c r="P361" s="265"/>
      <c r="Q361" s="265"/>
      <c r="R361" s="265"/>
      <c r="S361" s="265"/>
      <c r="T361" s="26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7" t="s">
        <v>164</v>
      </c>
      <c r="AU361" s="267" t="s">
        <v>82</v>
      </c>
      <c r="AV361" s="14" t="s">
        <v>159</v>
      </c>
      <c r="AW361" s="14" t="s">
        <v>30</v>
      </c>
      <c r="AX361" s="14" t="s">
        <v>80</v>
      </c>
      <c r="AY361" s="267" t="s">
        <v>152</v>
      </c>
    </row>
    <row r="362" s="2" customFormat="1" ht="24.15" customHeight="1">
      <c r="A362" s="38"/>
      <c r="B362" s="39"/>
      <c r="C362" s="226" t="s">
        <v>431</v>
      </c>
      <c r="D362" s="226" t="s">
        <v>154</v>
      </c>
      <c r="E362" s="227" t="s">
        <v>432</v>
      </c>
      <c r="F362" s="228" t="s">
        <v>433</v>
      </c>
      <c r="G362" s="229" t="s">
        <v>157</v>
      </c>
      <c r="H362" s="230">
        <v>66.489999999999995</v>
      </c>
      <c r="I362" s="231"/>
      <c r="J362" s="232">
        <f>ROUND(I362*H362,2)</f>
        <v>0</v>
      </c>
      <c r="K362" s="228" t="s">
        <v>158</v>
      </c>
      <c r="L362" s="44"/>
      <c r="M362" s="233" t="s">
        <v>1</v>
      </c>
      <c r="N362" s="234" t="s">
        <v>38</v>
      </c>
      <c r="O362" s="91"/>
      <c r="P362" s="235">
        <f>O362*H362</f>
        <v>0</v>
      </c>
      <c r="Q362" s="235">
        <v>0</v>
      </c>
      <c r="R362" s="235">
        <f>Q362*H362</f>
        <v>0</v>
      </c>
      <c r="S362" s="235">
        <v>0.016</v>
      </c>
      <c r="T362" s="236">
        <f>S362*H362</f>
        <v>1.0638399999999999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7" t="s">
        <v>191</v>
      </c>
      <c r="AT362" s="237" t="s">
        <v>154</v>
      </c>
      <c r="AU362" s="237" t="s">
        <v>82</v>
      </c>
      <c r="AY362" s="17" t="s">
        <v>152</v>
      </c>
      <c r="BE362" s="238">
        <f>IF(N362="základní",J362,0)</f>
        <v>0</v>
      </c>
      <c r="BF362" s="238">
        <f>IF(N362="snížená",J362,0)</f>
        <v>0</v>
      </c>
      <c r="BG362" s="238">
        <f>IF(N362="zákl. přenesená",J362,0)</f>
        <v>0</v>
      </c>
      <c r="BH362" s="238">
        <f>IF(N362="sníž. přenesená",J362,0)</f>
        <v>0</v>
      </c>
      <c r="BI362" s="238">
        <f>IF(N362="nulová",J362,0)</f>
        <v>0</v>
      </c>
      <c r="BJ362" s="17" t="s">
        <v>80</v>
      </c>
      <c r="BK362" s="238">
        <f>ROUND(I362*H362,2)</f>
        <v>0</v>
      </c>
      <c r="BL362" s="17" t="s">
        <v>191</v>
      </c>
      <c r="BM362" s="237" t="s">
        <v>434</v>
      </c>
    </row>
    <row r="363" s="2" customFormat="1">
      <c r="A363" s="38"/>
      <c r="B363" s="39"/>
      <c r="C363" s="40"/>
      <c r="D363" s="239" t="s">
        <v>160</v>
      </c>
      <c r="E363" s="40"/>
      <c r="F363" s="240" t="s">
        <v>435</v>
      </c>
      <c r="G363" s="40"/>
      <c r="H363" s="40"/>
      <c r="I363" s="241"/>
      <c r="J363" s="40"/>
      <c r="K363" s="40"/>
      <c r="L363" s="44"/>
      <c r="M363" s="242"/>
      <c r="N363" s="243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160</v>
      </c>
      <c r="AU363" s="17" t="s">
        <v>82</v>
      </c>
    </row>
    <row r="364" s="2" customFormat="1">
      <c r="A364" s="38"/>
      <c r="B364" s="39"/>
      <c r="C364" s="40"/>
      <c r="D364" s="244" t="s">
        <v>162</v>
      </c>
      <c r="E364" s="40"/>
      <c r="F364" s="245" t="s">
        <v>436</v>
      </c>
      <c r="G364" s="40"/>
      <c r="H364" s="40"/>
      <c r="I364" s="241"/>
      <c r="J364" s="40"/>
      <c r="K364" s="40"/>
      <c r="L364" s="44"/>
      <c r="M364" s="242"/>
      <c r="N364" s="243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162</v>
      </c>
      <c r="AU364" s="17" t="s">
        <v>82</v>
      </c>
    </row>
    <row r="365" s="15" customFormat="1">
      <c r="A365" s="15"/>
      <c r="B365" s="268"/>
      <c r="C365" s="269"/>
      <c r="D365" s="239" t="s">
        <v>164</v>
      </c>
      <c r="E365" s="270" t="s">
        <v>1</v>
      </c>
      <c r="F365" s="271" t="s">
        <v>437</v>
      </c>
      <c r="G365" s="269"/>
      <c r="H365" s="270" t="s">
        <v>1</v>
      </c>
      <c r="I365" s="272"/>
      <c r="J365" s="269"/>
      <c r="K365" s="269"/>
      <c r="L365" s="273"/>
      <c r="M365" s="274"/>
      <c r="N365" s="275"/>
      <c r="O365" s="275"/>
      <c r="P365" s="275"/>
      <c r="Q365" s="275"/>
      <c r="R365" s="275"/>
      <c r="S365" s="275"/>
      <c r="T365" s="27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7" t="s">
        <v>164</v>
      </c>
      <c r="AU365" s="277" t="s">
        <v>82</v>
      </c>
      <c r="AV365" s="15" t="s">
        <v>80</v>
      </c>
      <c r="AW365" s="15" t="s">
        <v>30</v>
      </c>
      <c r="AX365" s="15" t="s">
        <v>73</v>
      </c>
      <c r="AY365" s="277" t="s">
        <v>152</v>
      </c>
    </row>
    <row r="366" s="13" customFormat="1">
      <c r="A366" s="13"/>
      <c r="B366" s="246"/>
      <c r="C366" s="247"/>
      <c r="D366" s="239" t="s">
        <v>164</v>
      </c>
      <c r="E366" s="248" t="s">
        <v>1</v>
      </c>
      <c r="F366" s="249" t="s">
        <v>438</v>
      </c>
      <c r="G366" s="247"/>
      <c r="H366" s="250">
        <v>36.039999999999999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6" t="s">
        <v>164</v>
      </c>
      <c r="AU366" s="256" t="s">
        <v>82</v>
      </c>
      <c r="AV366" s="13" t="s">
        <v>82</v>
      </c>
      <c r="AW366" s="13" t="s">
        <v>30</v>
      </c>
      <c r="AX366" s="13" t="s">
        <v>73</v>
      </c>
      <c r="AY366" s="256" t="s">
        <v>152</v>
      </c>
    </row>
    <row r="367" s="15" customFormat="1">
      <c r="A367" s="15"/>
      <c r="B367" s="268"/>
      <c r="C367" s="269"/>
      <c r="D367" s="239" t="s">
        <v>164</v>
      </c>
      <c r="E367" s="270" t="s">
        <v>1</v>
      </c>
      <c r="F367" s="271" t="s">
        <v>439</v>
      </c>
      <c r="G367" s="269"/>
      <c r="H367" s="270" t="s">
        <v>1</v>
      </c>
      <c r="I367" s="272"/>
      <c r="J367" s="269"/>
      <c r="K367" s="269"/>
      <c r="L367" s="273"/>
      <c r="M367" s="274"/>
      <c r="N367" s="275"/>
      <c r="O367" s="275"/>
      <c r="P367" s="275"/>
      <c r="Q367" s="275"/>
      <c r="R367" s="275"/>
      <c r="S367" s="275"/>
      <c r="T367" s="276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7" t="s">
        <v>164</v>
      </c>
      <c r="AU367" s="277" t="s">
        <v>82</v>
      </c>
      <c r="AV367" s="15" t="s">
        <v>80</v>
      </c>
      <c r="AW367" s="15" t="s">
        <v>30</v>
      </c>
      <c r="AX367" s="15" t="s">
        <v>73</v>
      </c>
      <c r="AY367" s="277" t="s">
        <v>152</v>
      </c>
    </row>
    <row r="368" s="13" customFormat="1">
      <c r="A368" s="13"/>
      <c r="B368" s="246"/>
      <c r="C368" s="247"/>
      <c r="D368" s="239" t="s">
        <v>164</v>
      </c>
      <c r="E368" s="248" t="s">
        <v>1</v>
      </c>
      <c r="F368" s="249" t="s">
        <v>430</v>
      </c>
      <c r="G368" s="247"/>
      <c r="H368" s="250">
        <v>25.52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6" t="s">
        <v>164</v>
      </c>
      <c r="AU368" s="256" t="s">
        <v>82</v>
      </c>
      <c r="AV368" s="13" t="s">
        <v>82</v>
      </c>
      <c r="AW368" s="13" t="s">
        <v>30</v>
      </c>
      <c r="AX368" s="13" t="s">
        <v>73</v>
      </c>
      <c r="AY368" s="256" t="s">
        <v>152</v>
      </c>
    </row>
    <row r="369" s="15" customFormat="1">
      <c r="A369" s="15"/>
      <c r="B369" s="268"/>
      <c r="C369" s="269"/>
      <c r="D369" s="239" t="s">
        <v>164</v>
      </c>
      <c r="E369" s="270" t="s">
        <v>1</v>
      </c>
      <c r="F369" s="271" t="s">
        <v>440</v>
      </c>
      <c r="G369" s="269"/>
      <c r="H369" s="270" t="s">
        <v>1</v>
      </c>
      <c r="I369" s="272"/>
      <c r="J369" s="269"/>
      <c r="K369" s="269"/>
      <c r="L369" s="273"/>
      <c r="M369" s="274"/>
      <c r="N369" s="275"/>
      <c r="O369" s="275"/>
      <c r="P369" s="275"/>
      <c r="Q369" s="275"/>
      <c r="R369" s="275"/>
      <c r="S369" s="275"/>
      <c r="T369" s="27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7" t="s">
        <v>164</v>
      </c>
      <c r="AU369" s="277" t="s">
        <v>82</v>
      </c>
      <c r="AV369" s="15" t="s">
        <v>80</v>
      </c>
      <c r="AW369" s="15" t="s">
        <v>30</v>
      </c>
      <c r="AX369" s="15" t="s">
        <v>73</v>
      </c>
      <c r="AY369" s="277" t="s">
        <v>152</v>
      </c>
    </row>
    <row r="370" s="13" customFormat="1">
      <c r="A370" s="13"/>
      <c r="B370" s="246"/>
      <c r="C370" s="247"/>
      <c r="D370" s="239" t="s">
        <v>164</v>
      </c>
      <c r="E370" s="248" t="s">
        <v>1</v>
      </c>
      <c r="F370" s="249" t="s">
        <v>441</v>
      </c>
      <c r="G370" s="247"/>
      <c r="H370" s="250">
        <v>4.9299999999999997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6" t="s">
        <v>164</v>
      </c>
      <c r="AU370" s="256" t="s">
        <v>82</v>
      </c>
      <c r="AV370" s="13" t="s">
        <v>82</v>
      </c>
      <c r="AW370" s="13" t="s">
        <v>30</v>
      </c>
      <c r="AX370" s="13" t="s">
        <v>73</v>
      </c>
      <c r="AY370" s="256" t="s">
        <v>152</v>
      </c>
    </row>
    <row r="371" s="14" customFormat="1">
      <c r="A371" s="14"/>
      <c r="B371" s="257"/>
      <c r="C371" s="258"/>
      <c r="D371" s="239" t="s">
        <v>164</v>
      </c>
      <c r="E371" s="259" t="s">
        <v>1</v>
      </c>
      <c r="F371" s="260" t="s">
        <v>166</v>
      </c>
      <c r="G371" s="258"/>
      <c r="H371" s="261">
        <v>66.490000000000009</v>
      </c>
      <c r="I371" s="262"/>
      <c r="J371" s="258"/>
      <c r="K371" s="258"/>
      <c r="L371" s="263"/>
      <c r="M371" s="264"/>
      <c r="N371" s="265"/>
      <c r="O371" s="265"/>
      <c r="P371" s="265"/>
      <c r="Q371" s="265"/>
      <c r="R371" s="265"/>
      <c r="S371" s="265"/>
      <c r="T371" s="26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7" t="s">
        <v>164</v>
      </c>
      <c r="AU371" s="267" t="s">
        <v>82</v>
      </c>
      <c r="AV371" s="14" t="s">
        <v>159</v>
      </c>
      <c r="AW371" s="14" t="s">
        <v>30</v>
      </c>
      <c r="AX371" s="14" t="s">
        <v>80</v>
      </c>
      <c r="AY371" s="267" t="s">
        <v>152</v>
      </c>
    </row>
    <row r="372" s="2" customFormat="1" ht="21.75" customHeight="1">
      <c r="A372" s="38"/>
      <c r="B372" s="39"/>
      <c r="C372" s="226" t="s">
        <v>247</v>
      </c>
      <c r="D372" s="226" t="s">
        <v>154</v>
      </c>
      <c r="E372" s="227" t="s">
        <v>442</v>
      </c>
      <c r="F372" s="228" t="s">
        <v>443</v>
      </c>
      <c r="G372" s="229" t="s">
        <v>157</v>
      </c>
      <c r="H372" s="230">
        <v>61.560000000000002</v>
      </c>
      <c r="I372" s="231"/>
      <c r="J372" s="232">
        <f>ROUND(I372*H372,2)</f>
        <v>0</v>
      </c>
      <c r="K372" s="228" t="s">
        <v>158</v>
      </c>
      <c r="L372" s="44"/>
      <c r="M372" s="233" t="s">
        <v>1</v>
      </c>
      <c r="N372" s="234" t="s">
        <v>38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0.014</v>
      </c>
      <c r="T372" s="236">
        <f>S372*H372</f>
        <v>0.86184000000000005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191</v>
      </c>
      <c r="AT372" s="237" t="s">
        <v>154</v>
      </c>
      <c r="AU372" s="237" t="s">
        <v>82</v>
      </c>
      <c r="AY372" s="17" t="s">
        <v>152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80</v>
      </c>
      <c r="BK372" s="238">
        <f>ROUND(I372*H372,2)</f>
        <v>0</v>
      </c>
      <c r="BL372" s="17" t="s">
        <v>191</v>
      </c>
      <c r="BM372" s="237" t="s">
        <v>444</v>
      </c>
    </row>
    <row r="373" s="2" customFormat="1">
      <c r="A373" s="38"/>
      <c r="B373" s="39"/>
      <c r="C373" s="40"/>
      <c r="D373" s="239" t="s">
        <v>160</v>
      </c>
      <c r="E373" s="40"/>
      <c r="F373" s="240" t="s">
        <v>445</v>
      </c>
      <c r="G373" s="40"/>
      <c r="H373" s="40"/>
      <c r="I373" s="241"/>
      <c r="J373" s="40"/>
      <c r="K373" s="40"/>
      <c r="L373" s="44"/>
      <c r="M373" s="242"/>
      <c r="N373" s="243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160</v>
      </c>
      <c r="AU373" s="17" t="s">
        <v>82</v>
      </c>
    </row>
    <row r="374" s="2" customFormat="1">
      <c r="A374" s="38"/>
      <c r="B374" s="39"/>
      <c r="C374" s="40"/>
      <c r="D374" s="244" t="s">
        <v>162</v>
      </c>
      <c r="E374" s="40"/>
      <c r="F374" s="245" t="s">
        <v>446</v>
      </c>
      <c r="G374" s="40"/>
      <c r="H374" s="40"/>
      <c r="I374" s="241"/>
      <c r="J374" s="40"/>
      <c r="K374" s="40"/>
      <c r="L374" s="44"/>
      <c r="M374" s="242"/>
      <c r="N374" s="243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162</v>
      </c>
      <c r="AU374" s="17" t="s">
        <v>82</v>
      </c>
    </row>
    <row r="375" s="15" customFormat="1">
      <c r="A375" s="15"/>
      <c r="B375" s="268"/>
      <c r="C375" s="269"/>
      <c r="D375" s="239" t="s">
        <v>164</v>
      </c>
      <c r="E375" s="270" t="s">
        <v>1</v>
      </c>
      <c r="F375" s="271" t="s">
        <v>447</v>
      </c>
      <c r="G375" s="269"/>
      <c r="H375" s="270" t="s">
        <v>1</v>
      </c>
      <c r="I375" s="272"/>
      <c r="J375" s="269"/>
      <c r="K375" s="269"/>
      <c r="L375" s="273"/>
      <c r="M375" s="274"/>
      <c r="N375" s="275"/>
      <c r="O375" s="275"/>
      <c r="P375" s="275"/>
      <c r="Q375" s="275"/>
      <c r="R375" s="275"/>
      <c r="S375" s="275"/>
      <c r="T375" s="276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7" t="s">
        <v>164</v>
      </c>
      <c r="AU375" s="277" t="s">
        <v>82</v>
      </c>
      <c r="AV375" s="15" t="s">
        <v>80</v>
      </c>
      <c r="AW375" s="15" t="s">
        <v>30</v>
      </c>
      <c r="AX375" s="15" t="s">
        <v>73</v>
      </c>
      <c r="AY375" s="277" t="s">
        <v>152</v>
      </c>
    </row>
    <row r="376" s="15" customFormat="1">
      <c r="A376" s="15"/>
      <c r="B376" s="268"/>
      <c r="C376" s="269"/>
      <c r="D376" s="239" t="s">
        <v>164</v>
      </c>
      <c r="E376" s="270" t="s">
        <v>1</v>
      </c>
      <c r="F376" s="271" t="s">
        <v>263</v>
      </c>
      <c r="G376" s="269"/>
      <c r="H376" s="270" t="s">
        <v>1</v>
      </c>
      <c r="I376" s="272"/>
      <c r="J376" s="269"/>
      <c r="K376" s="269"/>
      <c r="L376" s="273"/>
      <c r="M376" s="274"/>
      <c r="N376" s="275"/>
      <c r="O376" s="275"/>
      <c r="P376" s="275"/>
      <c r="Q376" s="275"/>
      <c r="R376" s="275"/>
      <c r="S376" s="275"/>
      <c r="T376" s="276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7" t="s">
        <v>164</v>
      </c>
      <c r="AU376" s="277" t="s">
        <v>82</v>
      </c>
      <c r="AV376" s="15" t="s">
        <v>80</v>
      </c>
      <c r="AW376" s="15" t="s">
        <v>30</v>
      </c>
      <c r="AX376" s="15" t="s">
        <v>73</v>
      </c>
      <c r="AY376" s="277" t="s">
        <v>152</v>
      </c>
    </row>
    <row r="377" s="13" customFormat="1">
      <c r="A377" s="13"/>
      <c r="B377" s="246"/>
      <c r="C377" s="247"/>
      <c r="D377" s="239" t="s">
        <v>164</v>
      </c>
      <c r="E377" s="248" t="s">
        <v>1</v>
      </c>
      <c r="F377" s="249" t="s">
        <v>438</v>
      </c>
      <c r="G377" s="247"/>
      <c r="H377" s="250">
        <v>36.039999999999999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6" t="s">
        <v>164</v>
      </c>
      <c r="AU377" s="256" t="s">
        <v>82</v>
      </c>
      <c r="AV377" s="13" t="s">
        <v>82</v>
      </c>
      <c r="AW377" s="13" t="s">
        <v>30</v>
      </c>
      <c r="AX377" s="13" t="s">
        <v>73</v>
      </c>
      <c r="AY377" s="256" t="s">
        <v>152</v>
      </c>
    </row>
    <row r="378" s="15" customFormat="1">
      <c r="A378" s="15"/>
      <c r="B378" s="268"/>
      <c r="C378" s="269"/>
      <c r="D378" s="239" t="s">
        <v>164</v>
      </c>
      <c r="E378" s="270" t="s">
        <v>1</v>
      </c>
      <c r="F378" s="271" t="s">
        <v>265</v>
      </c>
      <c r="G378" s="269"/>
      <c r="H378" s="270" t="s">
        <v>1</v>
      </c>
      <c r="I378" s="272"/>
      <c r="J378" s="269"/>
      <c r="K378" s="269"/>
      <c r="L378" s="273"/>
      <c r="M378" s="274"/>
      <c r="N378" s="275"/>
      <c r="O378" s="275"/>
      <c r="P378" s="275"/>
      <c r="Q378" s="275"/>
      <c r="R378" s="275"/>
      <c r="S378" s="275"/>
      <c r="T378" s="276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7" t="s">
        <v>164</v>
      </c>
      <c r="AU378" s="277" t="s">
        <v>82</v>
      </c>
      <c r="AV378" s="15" t="s">
        <v>80</v>
      </c>
      <c r="AW378" s="15" t="s">
        <v>30</v>
      </c>
      <c r="AX378" s="15" t="s">
        <v>73</v>
      </c>
      <c r="AY378" s="277" t="s">
        <v>152</v>
      </c>
    </row>
    <row r="379" s="13" customFormat="1">
      <c r="A379" s="13"/>
      <c r="B379" s="246"/>
      <c r="C379" s="247"/>
      <c r="D379" s="239" t="s">
        <v>164</v>
      </c>
      <c r="E379" s="248" t="s">
        <v>1</v>
      </c>
      <c r="F379" s="249" t="s">
        <v>430</v>
      </c>
      <c r="G379" s="247"/>
      <c r="H379" s="250">
        <v>25.52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6" t="s">
        <v>164</v>
      </c>
      <c r="AU379" s="256" t="s">
        <v>82</v>
      </c>
      <c r="AV379" s="13" t="s">
        <v>82</v>
      </c>
      <c r="AW379" s="13" t="s">
        <v>30</v>
      </c>
      <c r="AX379" s="13" t="s">
        <v>73</v>
      </c>
      <c r="AY379" s="256" t="s">
        <v>152</v>
      </c>
    </row>
    <row r="380" s="14" customFormat="1">
      <c r="A380" s="14"/>
      <c r="B380" s="257"/>
      <c r="C380" s="258"/>
      <c r="D380" s="239" t="s">
        <v>164</v>
      </c>
      <c r="E380" s="259" t="s">
        <v>1</v>
      </c>
      <c r="F380" s="260" t="s">
        <v>166</v>
      </c>
      <c r="G380" s="258"/>
      <c r="H380" s="261">
        <v>61.560000000000002</v>
      </c>
      <c r="I380" s="262"/>
      <c r="J380" s="258"/>
      <c r="K380" s="258"/>
      <c r="L380" s="263"/>
      <c r="M380" s="264"/>
      <c r="N380" s="265"/>
      <c r="O380" s="265"/>
      <c r="P380" s="265"/>
      <c r="Q380" s="265"/>
      <c r="R380" s="265"/>
      <c r="S380" s="265"/>
      <c r="T380" s="26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7" t="s">
        <v>164</v>
      </c>
      <c r="AU380" s="267" t="s">
        <v>82</v>
      </c>
      <c r="AV380" s="14" t="s">
        <v>159</v>
      </c>
      <c r="AW380" s="14" t="s">
        <v>30</v>
      </c>
      <c r="AX380" s="14" t="s">
        <v>80</v>
      </c>
      <c r="AY380" s="267" t="s">
        <v>152</v>
      </c>
    </row>
    <row r="381" s="2" customFormat="1" ht="24.15" customHeight="1">
      <c r="A381" s="38"/>
      <c r="B381" s="39"/>
      <c r="C381" s="226" t="s">
        <v>448</v>
      </c>
      <c r="D381" s="226" t="s">
        <v>154</v>
      </c>
      <c r="E381" s="227" t="s">
        <v>449</v>
      </c>
      <c r="F381" s="228" t="s">
        <v>450</v>
      </c>
      <c r="G381" s="229" t="s">
        <v>270</v>
      </c>
      <c r="H381" s="230">
        <v>86</v>
      </c>
      <c r="I381" s="231"/>
      <c r="J381" s="232">
        <f>ROUND(I381*H381,2)</f>
        <v>0</v>
      </c>
      <c r="K381" s="228" t="s">
        <v>158</v>
      </c>
      <c r="L381" s="44"/>
      <c r="M381" s="233" t="s">
        <v>1</v>
      </c>
      <c r="N381" s="234" t="s">
        <v>38</v>
      </c>
      <c r="O381" s="91"/>
      <c r="P381" s="235">
        <f>O381*H381</f>
        <v>0</v>
      </c>
      <c r="Q381" s="235">
        <v>0</v>
      </c>
      <c r="R381" s="235">
        <f>Q381*H381</f>
        <v>0</v>
      </c>
      <c r="S381" s="235">
        <v>0.0080000000000000002</v>
      </c>
      <c r="T381" s="236">
        <f>S381*H381</f>
        <v>0.68800000000000006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191</v>
      </c>
      <c r="AT381" s="237" t="s">
        <v>154</v>
      </c>
      <c r="AU381" s="237" t="s">
        <v>82</v>
      </c>
      <c r="AY381" s="17" t="s">
        <v>152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80</v>
      </c>
      <c r="BK381" s="238">
        <f>ROUND(I381*H381,2)</f>
        <v>0</v>
      </c>
      <c r="BL381" s="17" t="s">
        <v>191</v>
      </c>
      <c r="BM381" s="237" t="s">
        <v>451</v>
      </c>
    </row>
    <row r="382" s="2" customFormat="1">
      <c r="A382" s="38"/>
      <c r="B382" s="39"/>
      <c r="C382" s="40"/>
      <c r="D382" s="239" t="s">
        <v>160</v>
      </c>
      <c r="E382" s="40"/>
      <c r="F382" s="240" t="s">
        <v>452</v>
      </c>
      <c r="G382" s="40"/>
      <c r="H382" s="40"/>
      <c r="I382" s="241"/>
      <c r="J382" s="40"/>
      <c r="K382" s="40"/>
      <c r="L382" s="44"/>
      <c r="M382" s="242"/>
      <c r="N382" s="243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160</v>
      </c>
      <c r="AU382" s="17" t="s">
        <v>82</v>
      </c>
    </row>
    <row r="383" s="2" customFormat="1">
      <c r="A383" s="38"/>
      <c r="B383" s="39"/>
      <c r="C383" s="40"/>
      <c r="D383" s="244" t="s">
        <v>162</v>
      </c>
      <c r="E383" s="40"/>
      <c r="F383" s="245" t="s">
        <v>453</v>
      </c>
      <c r="G383" s="40"/>
      <c r="H383" s="40"/>
      <c r="I383" s="241"/>
      <c r="J383" s="40"/>
      <c r="K383" s="40"/>
      <c r="L383" s="44"/>
      <c r="M383" s="242"/>
      <c r="N383" s="243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162</v>
      </c>
      <c r="AU383" s="17" t="s">
        <v>82</v>
      </c>
    </row>
    <row r="384" s="15" customFormat="1">
      <c r="A384" s="15"/>
      <c r="B384" s="268"/>
      <c r="C384" s="269"/>
      <c r="D384" s="239" t="s">
        <v>164</v>
      </c>
      <c r="E384" s="270" t="s">
        <v>1</v>
      </c>
      <c r="F384" s="271" t="s">
        <v>454</v>
      </c>
      <c r="G384" s="269"/>
      <c r="H384" s="270" t="s">
        <v>1</v>
      </c>
      <c r="I384" s="272"/>
      <c r="J384" s="269"/>
      <c r="K384" s="269"/>
      <c r="L384" s="273"/>
      <c r="M384" s="274"/>
      <c r="N384" s="275"/>
      <c r="O384" s="275"/>
      <c r="P384" s="275"/>
      <c r="Q384" s="275"/>
      <c r="R384" s="275"/>
      <c r="S384" s="275"/>
      <c r="T384" s="27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7" t="s">
        <v>164</v>
      </c>
      <c r="AU384" s="277" t="s">
        <v>82</v>
      </c>
      <c r="AV384" s="15" t="s">
        <v>80</v>
      </c>
      <c r="AW384" s="15" t="s">
        <v>30</v>
      </c>
      <c r="AX384" s="15" t="s">
        <v>73</v>
      </c>
      <c r="AY384" s="277" t="s">
        <v>152</v>
      </c>
    </row>
    <row r="385" s="13" customFormat="1">
      <c r="A385" s="13"/>
      <c r="B385" s="246"/>
      <c r="C385" s="247"/>
      <c r="D385" s="239" t="s">
        <v>164</v>
      </c>
      <c r="E385" s="248" t="s">
        <v>1</v>
      </c>
      <c r="F385" s="249" t="s">
        <v>455</v>
      </c>
      <c r="G385" s="247"/>
      <c r="H385" s="250">
        <v>49.600000000000001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6" t="s">
        <v>164</v>
      </c>
      <c r="AU385" s="256" t="s">
        <v>82</v>
      </c>
      <c r="AV385" s="13" t="s">
        <v>82</v>
      </c>
      <c r="AW385" s="13" t="s">
        <v>30</v>
      </c>
      <c r="AX385" s="13" t="s">
        <v>73</v>
      </c>
      <c r="AY385" s="256" t="s">
        <v>152</v>
      </c>
    </row>
    <row r="386" s="15" customFormat="1">
      <c r="A386" s="15"/>
      <c r="B386" s="268"/>
      <c r="C386" s="269"/>
      <c r="D386" s="239" t="s">
        <v>164</v>
      </c>
      <c r="E386" s="270" t="s">
        <v>1</v>
      </c>
      <c r="F386" s="271" t="s">
        <v>456</v>
      </c>
      <c r="G386" s="269"/>
      <c r="H386" s="270" t="s">
        <v>1</v>
      </c>
      <c r="I386" s="272"/>
      <c r="J386" s="269"/>
      <c r="K386" s="269"/>
      <c r="L386" s="273"/>
      <c r="M386" s="274"/>
      <c r="N386" s="275"/>
      <c r="O386" s="275"/>
      <c r="P386" s="275"/>
      <c r="Q386" s="275"/>
      <c r="R386" s="275"/>
      <c r="S386" s="275"/>
      <c r="T386" s="276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7" t="s">
        <v>164</v>
      </c>
      <c r="AU386" s="277" t="s">
        <v>82</v>
      </c>
      <c r="AV386" s="15" t="s">
        <v>80</v>
      </c>
      <c r="AW386" s="15" t="s">
        <v>30</v>
      </c>
      <c r="AX386" s="15" t="s">
        <v>73</v>
      </c>
      <c r="AY386" s="277" t="s">
        <v>152</v>
      </c>
    </row>
    <row r="387" s="13" customFormat="1">
      <c r="A387" s="13"/>
      <c r="B387" s="246"/>
      <c r="C387" s="247"/>
      <c r="D387" s="239" t="s">
        <v>164</v>
      </c>
      <c r="E387" s="248" t="s">
        <v>1</v>
      </c>
      <c r="F387" s="249" t="s">
        <v>457</v>
      </c>
      <c r="G387" s="247"/>
      <c r="H387" s="250">
        <v>36.399999999999999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6" t="s">
        <v>164</v>
      </c>
      <c r="AU387" s="256" t="s">
        <v>82</v>
      </c>
      <c r="AV387" s="13" t="s">
        <v>82</v>
      </c>
      <c r="AW387" s="13" t="s">
        <v>30</v>
      </c>
      <c r="AX387" s="13" t="s">
        <v>73</v>
      </c>
      <c r="AY387" s="256" t="s">
        <v>152</v>
      </c>
    </row>
    <row r="388" s="14" customFormat="1">
      <c r="A388" s="14"/>
      <c r="B388" s="257"/>
      <c r="C388" s="258"/>
      <c r="D388" s="239" t="s">
        <v>164</v>
      </c>
      <c r="E388" s="259" t="s">
        <v>1</v>
      </c>
      <c r="F388" s="260" t="s">
        <v>166</v>
      </c>
      <c r="G388" s="258"/>
      <c r="H388" s="261">
        <v>86</v>
      </c>
      <c r="I388" s="262"/>
      <c r="J388" s="258"/>
      <c r="K388" s="258"/>
      <c r="L388" s="263"/>
      <c r="M388" s="264"/>
      <c r="N388" s="265"/>
      <c r="O388" s="265"/>
      <c r="P388" s="265"/>
      <c r="Q388" s="265"/>
      <c r="R388" s="265"/>
      <c r="S388" s="265"/>
      <c r="T388" s="26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7" t="s">
        <v>164</v>
      </c>
      <c r="AU388" s="267" t="s">
        <v>82</v>
      </c>
      <c r="AV388" s="14" t="s">
        <v>159</v>
      </c>
      <c r="AW388" s="14" t="s">
        <v>30</v>
      </c>
      <c r="AX388" s="14" t="s">
        <v>80</v>
      </c>
      <c r="AY388" s="267" t="s">
        <v>152</v>
      </c>
    </row>
    <row r="389" s="2" customFormat="1" ht="24.15" customHeight="1">
      <c r="A389" s="38"/>
      <c r="B389" s="39"/>
      <c r="C389" s="226" t="s">
        <v>254</v>
      </c>
      <c r="D389" s="226" t="s">
        <v>154</v>
      </c>
      <c r="E389" s="227" t="s">
        <v>458</v>
      </c>
      <c r="F389" s="228" t="s">
        <v>459</v>
      </c>
      <c r="G389" s="229" t="s">
        <v>157</v>
      </c>
      <c r="H389" s="230">
        <v>61.560000000000002</v>
      </c>
      <c r="I389" s="231"/>
      <c r="J389" s="232">
        <f>ROUND(I389*H389,2)</f>
        <v>0</v>
      </c>
      <c r="K389" s="228" t="s">
        <v>158</v>
      </c>
      <c r="L389" s="44"/>
      <c r="M389" s="233" t="s">
        <v>1</v>
      </c>
      <c r="N389" s="234" t="s">
        <v>38</v>
      </c>
      <c r="O389" s="91"/>
      <c r="P389" s="235">
        <f>O389*H389</f>
        <v>0</v>
      </c>
      <c r="Q389" s="235">
        <v>0</v>
      </c>
      <c r="R389" s="235">
        <f>Q389*H389</f>
        <v>0</v>
      </c>
      <c r="S389" s="235">
        <v>0.040000000000000001</v>
      </c>
      <c r="T389" s="236">
        <f>S389*H389</f>
        <v>2.4624000000000001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191</v>
      </c>
      <c r="AT389" s="237" t="s">
        <v>154</v>
      </c>
      <c r="AU389" s="237" t="s">
        <v>82</v>
      </c>
      <c r="AY389" s="17" t="s">
        <v>152</v>
      </c>
      <c r="BE389" s="238">
        <f>IF(N389="základní",J389,0)</f>
        <v>0</v>
      </c>
      <c r="BF389" s="238">
        <f>IF(N389="snížená",J389,0)</f>
        <v>0</v>
      </c>
      <c r="BG389" s="238">
        <f>IF(N389="zákl. přenesená",J389,0)</f>
        <v>0</v>
      </c>
      <c r="BH389" s="238">
        <f>IF(N389="sníž. přenesená",J389,0)</f>
        <v>0</v>
      </c>
      <c r="BI389" s="238">
        <f>IF(N389="nulová",J389,0)</f>
        <v>0</v>
      </c>
      <c r="BJ389" s="17" t="s">
        <v>80</v>
      </c>
      <c r="BK389" s="238">
        <f>ROUND(I389*H389,2)</f>
        <v>0</v>
      </c>
      <c r="BL389" s="17" t="s">
        <v>191</v>
      </c>
      <c r="BM389" s="237" t="s">
        <v>460</v>
      </c>
    </row>
    <row r="390" s="2" customFormat="1">
      <c r="A390" s="38"/>
      <c r="B390" s="39"/>
      <c r="C390" s="40"/>
      <c r="D390" s="239" t="s">
        <v>160</v>
      </c>
      <c r="E390" s="40"/>
      <c r="F390" s="240" t="s">
        <v>461</v>
      </c>
      <c r="G390" s="40"/>
      <c r="H390" s="40"/>
      <c r="I390" s="241"/>
      <c r="J390" s="40"/>
      <c r="K390" s="40"/>
      <c r="L390" s="44"/>
      <c r="M390" s="242"/>
      <c r="N390" s="243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160</v>
      </c>
      <c r="AU390" s="17" t="s">
        <v>82</v>
      </c>
    </row>
    <row r="391" s="2" customFormat="1">
      <c r="A391" s="38"/>
      <c r="B391" s="39"/>
      <c r="C391" s="40"/>
      <c r="D391" s="244" t="s">
        <v>162</v>
      </c>
      <c r="E391" s="40"/>
      <c r="F391" s="245" t="s">
        <v>462</v>
      </c>
      <c r="G391" s="40"/>
      <c r="H391" s="40"/>
      <c r="I391" s="241"/>
      <c r="J391" s="40"/>
      <c r="K391" s="40"/>
      <c r="L391" s="44"/>
      <c r="M391" s="242"/>
      <c r="N391" s="243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162</v>
      </c>
      <c r="AU391" s="17" t="s">
        <v>82</v>
      </c>
    </row>
    <row r="392" s="15" customFormat="1">
      <c r="A392" s="15"/>
      <c r="B392" s="268"/>
      <c r="C392" s="269"/>
      <c r="D392" s="239" t="s">
        <v>164</v>
      </c>
      <c r="E392" s="270" t="s">
        <v>1</v>
      </c>
      <c r="F392" s="271" t="s">
        <v>263</v>
      </c>
      <c r="G392" s="269"/>
      <c r="H392" s="270" t="s">
        <v>1</v>
      </c>
      <c r="I392" s="272"/>
      <c r="J392" s="269"/>
      <c r="K392" s="269"/>
      <c r="L392" s="273"/>
      <c r="M392" s="274"/>
      <c r="N392" s="275"/>
      <c r="O392" s="275"/>
      <c r="P392" s="275"/>
      <c r="Q392" s="275"/>
      <c r="R392" s="275"/>
      <c r="S392" s="275"/>
      <c r="T392" s="27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7" t="s">
        <v>164</v>
      </c>
      <c r="AU392" s="277" t="s">
        <v>82</v>
      </c>
      <c r="AV392" s="15" t="s">
        <v>80</v>
      </c>
      <c r="AW392" s="15" t="s">
        <v>30</v>
      </c>
      <c r="AX392" s="15" t="s">
        <v>73</v>
      </c>
      <c r="AY392" s="277" t="s">
        <v>152</v>
      </c>
    </row>
    <row r="393" s="13" customFormat="1">
      <c r="A393" s="13"/>
      <c r="B393" s="246"/>
      <c r="C393" s="247"/>
      <c r="D393" s="239" t="s">
        <v>164</v>
      </c>
      <c r="E393" s="248" t="s">
        <v>1</v>
      </c>
      <c r="F393" s="249" t="s">
        <v>438</v>
      </c>
      <c r="G393" s="247"/>
      <c r="H393" s="250">
        <v>36.039999999999999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6" t="s">
        <v>164</v>
      </c>
      <c r="AU393" s="256" t="s">
        <v>82</v>
      </c>
      <c r="AV393" s="13" t="s">
        <v>82</v>
      </c>
      <c r="AW393" s="13" t="s">
        <v>30</v>
      </c>
      <c r="AX393" s="13" t="s">
        <v>73</v>
      </c>
      <c r="AY393" s="256" t="s">
        <v>152</v>
      </c>
    </row>
    <row r="394" s="15" customFormat="1">
      <c r="A394" s="15"/>
      <c r="B394" s="268"/>
      <c r="C394" s="269"/>
      <c r="D394" s="239" t="s">
        <v>164</v>
      </c>
      <c r="E394" s="270" t="s">
        <v>1</v>
      </c>
      <c r="F394" s="271" t="s">
        <v>265</v>
      </c>
      <c r="G394" s="269"/>
      <c r="H394" s="270" t="s">
        <v>1</v>
      </c>
      <c r="I394" s="272"/>
      <c r="J394" s="269"/>
      <c r="K394" s="269"/>
      <c r="L394" s="273"/>
      <c r="M394" s="274"/>
      <c r="N394" s="275"/>
      <c r="O394" s="275"/>
      <c r="P394" s="275"/>
      <c r="Q394" s="275"/>
      <c r="R394" s="275"/>
      <c r="S394" s="275"/>
      <c r="T394" s="276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7" t="s">
        <v>164</v>
      </c>
      <c r="AU394" s="277" t="s">
        <v>82</v>
      </c>
      <c r="AV394" s="15" t="s">
        <v>80</v>
      </c>
      <c r="AW394" s="15" t="s">
        <v>30</v>
      </c>
      <c r="AX394" s="15" t="s">
        <v>73</v>
      </c>
      <c r="AY394" s="277" t="s">
        <v>152</v>
      </c>
    </row>
    <row r="395" s="13" customFormat="1">
      <c r="A395" s="13"/>
      <c r="B395" s="246"/>
      <c r="C395" s="247"/>
      <c r="D395" s="239" t="s">
        <v>164</v>
      </c>
      <c r="E395" s="248" t="s">
        <v>1</v>
      </c>
      <c r="F395" s="249" t="s">
        <v>430</v>
      </c>
      <c r="G395" s="247"/>
      <c r="H395" s="250">
        <v>25.52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6" t="s">
        <v>164</v>
      </c>
      <c r="AU395" s="256" t="s">
        <v>82</v>
      </c>
      <c r="AV395" s="13" t="s">
        <v>82</v>
      </c>
      <c r="AW395" s="13" t="s">
        <v>30</v>
      </c>
      <c r="AX395" s="13" t="s">
        <v>73</v>
      </c>
      <c r="AY395" s="256" t="s">
        <v>152</v>
      </c>
    </row>
    <row r="396" s="14" customFormat="1">
      <c r="A396" s="14"/>
      <c r="B396" s="257"/>
      <c r="C396" s="258"/>
      <c r="D396" s="239" t="s">
        <v>164</v>
      </c>
      <c r="E396" s="259" t="s">
        <v>1</v>
      </c>
      <c r="F396" s="260" t="s">
        <v>166</v>
      </c>
      <c r="G396" s="258"/>
      <c r="H396" s="261">
        <v>61.560000000000002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7" t="s">
        <v>164</v>
      </c>
      <c r="AU396" s="267" t="s">
        <v>82</v>
      </c>
      <c r="AV396" s="14" t="s">
        <v>159</v>
      </c>
      <c r="AW396" s="14" t="s">
        <v>30</v>
      </c>
      <c r="AX396" s="14" t="s">
        <v>80</v>
      </c>
      <c r="AY396" s="267" t="s">
        <v>152</v>
      </c>
    </row>
    <row r="397" s="12" customFormat="1" ht="22.8" customHeight="1">
      <c r="A397" s="12"/>
      <c r="B397" s="210"/>
      <c r="C397" s="211"/>
      <c r="D397" s="212" t="s">
        <v>72</v>
      </c>
      <c r="E397" s="224" t="s">
        <v>463</v>
      </c>
      <c r="F397" s="224" t="s">
        <v>464</v>
      </c>
      <c r="G397" s="211"/>
      <c r="H397" s="211"/>
      <c r="I397" s="214"/>
      <c r="J397" s="225">
        <f>BK397</f>
        <v>0</v>
      </c>
      <c r="K397" s="211"/>
      <c r="L397" s="216"/>
      <c r="M397" s="217"/>
      <c r="N397" s="218"/>
      <c r="O397" s="218"/>
      <c r="P397" s="219">
        <f>SUM(P398:P438)</f>
        <v>0</v>
      </c>
      <c r="Q397" s="218"/>
      <c r="R397" s="219">
        <f>SUM(R398:R438)</f>
        <v>0</v>
      </c>
      <c r="S397" s="218"/>
      <c r="T397" s="220">
        <f>SUM(T398:T438)</f>
        <v>0.49917100000000003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21" t="s">
        <v>82</v>
      </c>
      <c r="AT397" s="222" t="s">
        <v>72</v>
      </c>
      <c r="AU397" s="222" t="s">
        <v>80</v>
      </c>
      <c r="AY397" s="221" t="s">
        <v>152</v>
      </c>
      <c r="BK397" s="223">
        <f>SUM(BK398:BK438)</f>
        <v>0</v>
      </c>
    </row>
    <row r="398" s="2" customFormat="1" ht="16.5" customHeight="1">
      <c r="A398" s="38"/>
      <c r="B398" s="39"/>
      <c r="C398" s="226" t="s">
        <v>465</v>
      </c>
      <c r="D398" s="226" t="s">
        <v>154</v>
      </c>
      <c r="E398" s="227" t="s">
        <v>466</v>
      </c>
      <c r="F398" s="228" t="s">
        <v>467</v>
      </c>
      <c r="G398" s="229" t="s">
        <v>157</v>
      </c>
      <c r="H398" s="230">
        <v>6</v>
      </c>
      <c r="I398" s="231"/>
      <c r="J398" s="232">
        <f>ROUND(I398*H398,2)</f>
        <v>0</v>
      </c>
      <c r="K398" s="228" t="s">
        <v>158</v>
      </c>
      <c r="L398" s="44"/>
      <c r="M398" s="233" t="s">
        <v>1</v>
      </c>
      <c r="N398" s="234" t="s">
        <v>38</v>
      </c>
      <c r="O398" s="91"/>
      <c r="P398" s="235">
        <f>O398*H398</f>
        <v>0</v>
      </c>
      <c r="Q398" s="235">
        <v>0</v>
      </c>
      <c r="R398" s="235">
        <f>Q398*H398</f>
        <v>0</v>
      </c>
      <c r="S398" s="235">
        <v>0.00594</v>
      </c>
      <c r="T398" s="236">
        <f>S398*H398</f>
        <v>0.035639999999999998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7" t="s">
        <v>191</v>
      </c>
      <c r="AT398" s="237" t="s">
        <v>154</v>
      </c>
      <c r="AU398" s="237" t="s">
        <v>82</v>
      </c>
      <c r="AY398" s="17" t="s">
        <v>152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7" t="s">
        <v>80</v>
      </c>
      <c r="BK398" s="238">
        <f>ROUND(I398*H398,2)</f>
        <v>0</v>
      </c>
      <c r="BL398" s="17" t="s">
        <v>191</v>
      </c>
      <c r="BM398" s="237" t="s">
        <v>468</v>
      </c>
    </row>
    <row r="399" s="2" customFormat="1">
      <c r="A399" s="38"/>
      <c r="B399" s="39"/>
      <c r="C399" s="40"/>
      <c r="D399" s="239" t="s">
        <v>160</v>
      </c>
      <c r="E399" s="40"/>
      <c r="F399" s="240" t="s">
        <v>469</v>
      </c>
      <c r="G399" s="40"/>
      <c r="H399" s="40"/>
      <c r="I399" s="241"/>
      <c r="J399" s="40"/>
      <c r="K399" s="40"/>
      <c r="L399" s="44"/>
      <c r="M399" s="242"/>
      <c r="N399" s="243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160</v>
      </c>
      <c r="AU399" s="17" t="s">
        <v>82</v>
      </c>
    </row>
    <row r="400" s="2" customFormat="1">
      <c r="A400" s="38"/>
      <c r="B400" s="39"/>
      <c r="C400" s="40"/>
      <c r="D400" s="244" t="s">
        <v>162</v>
      </c>
      <c r="E400" s="40"/>
      <c r="F400" s="245" t="s">
        <v>470</v>
      </c>
      <c r="G400" s="40"/>
      <c r="H400" s="40"/>
      <c r="I400" s="241"/>
      <c r="J400" s="40"/>
      <c r="K400" s="40"/>
      <c r="L400" s="44"/>
      <c r="M400" s="242"/>
      <c r="N400" s="243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162</v>
      </c>
      <c r="AU400" s="17" t="s">
        <v>82</v>
      </c>
    </row>
    <row r="401" s="15" customFormat="1">
      <c r="A401" s="15"/>
      <c r="B401" s="268"/>
      <c r="C401" s="269"/>
      <c r="D401" s="239" t="s">
        <v>164</v>
      </c>
      <c r="E401" s="270" t="s">
        <v>1</v>
      </c>
      <c r="F401" s="271" t="s">
        <v>305</v>
      </c>
      <c r="G401" s="269"/>
      <c r="H401" s="270" t="s">
        <v>1</v>
      </c>
      <c r="I401" s="272"/>
      <c r="J401" s="269"/>
      <c r="K401" s="269"/>
      <c r="L401" s="273"/>
      <c r="M401" s="274"/>
      <c r="N401" s="275"/>
      <c r="O401" s="275"/>
      <c r="P401" s="275"/>
      <c r="Q401" s="275"/>
      <c r="R401" s="275"/>
      <c r="S401" s="275"/>
      <c r="T401" s="276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7" t="s">
        <v>164</v>
      </c>
      <c r="AU401" s="277" t="s">
        <v>82</v>
      </c>
      <c r="AV401" s="15" t="s">
        <v>80</v>
      </c>
      <c r="AW401" s="15" t="s">
        <v>30</v>
      </c>
      <c r="AX401" s="15" t="s">
        <v>73</v>
      </c>
      <c r="AY401" s="277" t="s">
        <v>152</v>
      </c>
    </row>
    <row r="402" s="13" customFormat="1">
      <c r="A402" s="13"/>
      <c r="B402" s="246"/>
      <c r="C402" s="247"/>
      <c r="D402" s="239" t="s">
        <v>164</v>
      </c>
      <c r="E402" s="248" t="s">
        <v>1</v>
      </c>
      <c r="F402" s="249" t="s">
        <v>471</v>
      </c>
      <c r="G402" s="247"/>
      <c r="H402" s="250">
        <v>6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6" t="s">
        <v>164</v>
      </c>
      <c r="AU402" s="256" t="s">
        <v>82</v>
      </c>
      <c r="AV402" s="13" t="s">
        <v>82</v>
      </c>
      <c r="AW402" s="13" t="s">
        <v>30</v>
      </c>
      <c r="AX402" s="13" t="s">
        <v>73</v>
      </c>
      <c r="AY402" s="256" t="s">
        <v>152</v>
      </c>
    </row>
    <row r="403" s="14" customFormat="1">
      <c r="A403" s="14"/>
      <c r="B403" s="257"/>
      <c r="C403" s="258"/>
      <c r="D403" s="239" t="s">
        <v>164</v>
      </c>
      <c r="E403" s="259" t="s">
        <v>1</v>
      </c>
      <c r="F403" s="260" t="s">
        <v>166</v>
      </c>
      <c r="G403" s="258"/>
      <c r="H403" s="261">
        <v>6</v>
      </c>
      <c r="I403" s="262"/>
      <c r="J403" s="258"/>
      <c r="K403" s="258"/>
      <c r="L403" s="263"/>
      <c r="M403" s="264"/>
      <c r="N403" s="265"/>
      <c r="O403" s="265"/>
      <c r="P403" s="265"/>
      <c r="Q403" s="265"/>
      <c r="R403" s="265"/>
      <c r="S403" s="265"/>
      <c r="T403" s="26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7" t="s">
        <v>164</v>
      </c>
      <c r="AU403" s="267" t="s">
        <v>82</v>
      </c>
      <c r="AV403" s="14" t="s">
        <v>159</v>
      </c>
      <c r="AW403" s="14" t="s">
        <v>30</v>
      </c>
      <c r="AX403" s="14" t="s">
        <v>80</v>
      </c>
      <c r="AY403" s="267" t="s">
        <v>152</v>
      </c>
    </row>
    <row r="404" s="2" customFormat="1" ht="16.5" customHeight="1">
      <c r="A404" s="38"/>
      <c r="B404" s="39"/>
      <c r="C404" s="226" t="s">
        <v>472</v>
      </c>
      <c r="D404" s="226" t="s">
        <v>154</v>
      </c>
      <c r="E404" s="227" t="s">
        <v>473</v>
      </c>
      <c r="F404" s="228" t="s">
        <v>474</v>
      </c>
      <c r="G404" s="229" t="s">
        <v>270</v>
      </c>
      <c r="H404" s="230">
        <v>17</v>
      </c>
      <c r="I404" s="231"/>
      <c r="J404" s="232">
        <f>ROUND(I404*H404,2)</f>
        <v>0</v>
      </c>
      <c r="K404" s="228" t="s">
        <v>158</v>
      </c>
      <c r="L404" s="44"/>
      <c r="M404" s="233" t="s">
        <v>1</v>
      </c>
      <c r="N404" s="234" t="s">
        <v>38</v>
      </c>
      <c r="O404" s="91"/>
      <c r="P404" s="235">
        <f>O404*H404</f>
        <v>0</v>
      </c>
      <c r="Q404" s="235">
        <v>0</v>
      </c>
      <c r="R404" s="235">
        <f>Q404*H404</f>
        <v>0</v>
      </c>
      <c r="S404" s="235">
        <v>0.00348</v>
      </c>
      <c r="T404" s="236">
        <f>S404*H404</f>
        <v>0.059159999999999997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191</v>
      </c>
      <c r="AT404" s="237" t="s">
        <v>154</v>
      </c>
      <c r="AU404" s="237" t="s">
        <v>82</v>
      </c>
      <c r="AY404" s="17" t="s">
        <v>152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80</v>
      </c>
      <c r="BK404" s="238">
        <f>ROUND(I404*H404,2)</f>
        <v>0</v>
      </c>
      <c r="BL404" s="17" t="s">
        <v>191</v>
      </c>
      <c r="BM404" s="237" t="s">
        <v>475</v>
      </c>
    </row>
    <row r="405" s="2" customFormat="1">
      <c r="A405" s="38"/>
      <c r="B405" s="39"/>
      <c r="C405" s="40"/>
      <c r="D405" s="239" t="s">
        <v>160</v>
      </c>
      <c r="E405" s="40"/>
      <c r="F405" s="240" t="s">
        <v>476</v>
      </c>
      <c r="G405" s="40"/>
      <c r="H405" s="40"/>
      <c r="I405" s="241"/>
      <c r="J405" s="40"/>
      <c r="K405" s="40"/>
      <c r="L405" s="44"/>
      <c r="M405" s="242"/>
      <c r="N405" s="243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160</v>
      </c>
      <c r="AU405" s="17" t="s">
        <v>82</v>
      </c>
    </row>
    <row r="406" s="2" customFormat="1">
      <c r="A406" s="38"/>
      <c r="B406" s="39"/>
      <c r="C406" s="40"/>
      <c r="D406" s="244" t="s">
        <v>162</v>
      </c>
      <c r="E406" s="40"/>
      <c r="F406" s="245" t="s">
        <v>477</v>
      </c>
      <c r="G406" s="40"/>
      <c r="H406" s="40"/>
      <c r="I406" s="241"/>
      <c r="J406" s="40"/>
      <c r="K406" s="40"/>
      <c r="L406" s="44"/>
      <c r="M406" s="242"/>
      <c r="N406" s="243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162</v>
      </c>
      <c r="AU406" s="17" t="s">
        <v>82</v>
      </c>
    </row>
    <row r="407" s="13" customFormat="1">
      <c r="A407" s="13"/>
      <c r="B407" s="246"/>
      <c r="C407" s="247"/>
      <c r="D407" s="239" t="s">
        <v>164</v>
      </c>
      <c r="E407" s="248" t="s">
        <v>1</v>
      </c>
      <c r="F407" s="249" t="s">
        <v>416</v>
      </c>
      <c r="G407" s="247"/>
      <c r="H407" s="250">
        <v>17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6" t="s">
        <v>164</v>
      </c>
      <c r="AU407" s="256" t="s">
        <v>82</v>
      </c>
      <c r="AV407" s="13" t="s">
        <v>82</v>
      </c>
      <c r="AW407" s="13" t="s">
        <v>30</v>
      </c>
      <c r="AX407" s="13" t="s">
        <v>73</v>
      </c>
      <c r="AY407" s="256" t="s">
        <v>152</v>
      </c>
    </row>
    <row r="408" s="14" customFormat="1">
      <c r="A408" s="14"/>
      <c r="B408" s="257"/>
      <c r="C408" s="258"/>
      <c r="D408" s="239" t="s">
        <v>164</v>
      </c>
      <c r="E408" s="259" t="s">
        <v>1</v>
      </c>
      <c r="F408" s="260" t="s">
        <v>166</v>
      </c>
      <c r="G408" s="258"/>
      <c r="H408" s="261">
        <v>17</v>
      </c>
      <c r="I408" s="262"/>
      <c r="J408" s="258"/>
      <c r="K408" s="258"/>
      <c r="L408" s="263"/>
      <c r="M408" s="264"/>
      <c r="N408" s="265"/>
      <c r="O408" s="265"/>
      <c r="P408" s="265"/>
      <c r="Q408" s="265"/>
      <c r="R408" s="265"/>
      <c r="S408" s="265"/>
      <c r="T408" s="26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7" t="s">
        <v>164</v>
      </c>
      <c r="AU408" s="267" t="s">
        <v>82</v>
      </c>
      <c r="AV408" s="14" t="s">
        <v>159</v>
      </c>
      <c r="AW408" s="14" t="s">
        <v>30</v>
      </c>
      <c r="AX408" s="14" t="s">
        <v>80</v>
      </c>
      <c r="AY408" s="267" t="s">
        <v>152</v>
      </c>
    </row>
    <row r="409" s="2" customFormat="1" ht="16.5" customHeight="1">
      <c r="A409" s="38"/>
      <c r="B409" s="39"/>
      <c r="C409" s="226" t="s">
        <v>478</v>
      </c>
      <c r="D409" s="226" t="s">
        <v>154</v>
      </c>
      <c r="E409" s="227" t="s">
        <v>479</v>
      </c>
      <c r="F409" s="228" t="s">
        <v>480</v>
      </c>
      <c r="G409" s="229" t="s">
        <v>270</v>
      </c>
      <c r="H409" s="230">
        <v>24.399999999999999</v>
      </c>
      <c r="I409" s="231"/>
      <c r="J409" s="232">
        <f>ROUND(I409*H409,2)</f>
        <v>0</v>
      </c>
      <c r="K409" s="228" t="s">
        <v>158</v>
      </c>
      <c r="L409" s="44"/>
      <c r="M409" s="233" t="s">
        <v>1</v>
      </c>
      <c r="N409" s="234" t="s">
        <v>38</v>
      </c>
      <c r="O409" s="91"/>
      <c r="P409" s="235">
        <f>O409*H409</f>
        <v>0</v>
      </c>
      <c r="Q409" s="235">
        <v>0</v>
      </c>
      <c r="R409" s="235">
        <f>Q409*H409</f>
        <v>0</v>
      </c>
      <c r="S409" s="235">
        <v>0.0016999999999999999</v>
      </c>
      <c r="T409" s="236">
        <f>S409*H409</f>
        <v>0.041479999999999996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191</v>
      </c>
      <c r="AT409" s="237" t="s">
        <v>154</v>
      </c>
      <c r="AU409" s="237" t="s">
        <v>82</v>
      </c>
      <c r="AY409" s="17" t="s">
        <v>152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80</v>
      </c>
      <c r="BK409" s="238">
        <f>ROUND(I409*H409,2)</f>
        <v>0</v>
      </c>
      <c r="BL409" s="17" t="s">
        <v>191</v>
      </c>
      <c r="BM409" s="237" t="s">
        <v>481</v>
      </c>
    </row>
    <row r="410" s="2" customFormat="1">
      <c r="A410" s="38"/>
      <c r="B410" s="39"/>
      <c r="C410" s="40"/>
      <c r="D410" s="239" t="s">
        <v>160</v>
      </c>
      <c r="E410" s="40"/>
      <c r="F410" s="240" t="s">
        <v>482</v>
      </c>
      <c r="G410" s="40"/>
      <c r="H410" s="40"/>
      <c r="I410" s="241"/>
      <c r="J410" s="40"/>
      <c r="K410" s="40"/>
      <c r="L410" s="44"/>
      <c r="M410" s="242"/>
      <c r="N410" s="243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160</v>
      </c>
      <c r="AU410" s="17" t="s">
        <v>82</v>
      </c>
    </row>
    <row r="411" s="2" customFormat="1">
      <c r="A411" s="38"/>
      <c r="B411" s="39"/>
      <c r="C411" s="40"/>
      <c r="D411" s="244" t="s">
        <v>162</v>
      </c>
      <c r="E411" s="40"/>
      <c r="F411" s="245" t="s">
        <v>483</v>
      </c>
      <c r="G411" s="40"/>
      <c r="H411" s="40"/>
      <c r="I411" s="241"/>
      <c r="J411" s="40"/>
      <c r="K411" s="40"/>
      <c r="L411" s="44"/>
      <c r="M411" s="242"/>
      <c r="N411" s="243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162</v>
      </c>
      <c r="AU411" s="17" t="s">
        <v>82</v>
      </c>
    </row>
    <row r="412" s="15" customFormat="1">
      <c r="A412" s="15"/>
      <c r="B412" s="268"/>
      <c r="C412" s="269"/>
      <c r="D412" s="239" t="s">
        <v>164</v>
      </c>
      <c r="E412" s="270" t="s">
        <v>1</v>
      </c>
      <c r="F412" s="271" t="s">
        <v>250</v>
      </c>
      <c r="G412" s="269"/>
      <c r="H412" s="270" t="s">
        <v>1</v>
      </c>
      <c r="I412" s="272"/>
      <c r="J412" s="269"/>
      <c r="K412" s="269"/>
      <c r="L412" s="273"/>
      <c r="M412" s="274"/>
      <c r="N412" s="275"/>
      <c r="O412" s="275"/>
      <c r="P412" s="275"/>
      <c r="Q412" s="275"/>
      <c r="R412" s="275"/>
      <c r="S412" s="275"/>
      <c r="T412" s="27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7" t="s">
        <v>164</v>
      </c>
      <c r="AU412" s="277" t="s">
        <v>82</v>
      </c>
      <c r="AV412" s="15" t="s">
        <v>80</v>
      </c>
      <c r="AW412" s="15" t="s">
        <v>30</v>
      </c>
      <c r="AX412" s="15" t="s">
        <v>73</v>
      </c>
      <c r="AY412" s="277" t="s">
        <v>152</v>
      </c>
    </row>
    <row r="413" s="13" customFormat="1">
      <c r="A413" s="13"/>
      <c r="B413" s="246"/>
      <c r="C413" s="247"/>
      <c r="D413" s="239" t="s">
        <v>164</v>
      </c>
      <c r="E413" s="248" t="s">
        <v>1</v>
      </c>
      <c r="F413" s="249" t="s">
        <v>484</v>
      </c>
      <c r="G413" s="247"/>
      <c r="H413" s="250">
        <v>24.399999999999999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6" t="s">
        <v>164</v>
      </c>
      <c r="AU413" s="256" t="s">
        <v>82</v>
      </c>
      <c r="AV413" s="13" t="s">
        <v>82</v>
      </c>
      <c r="AW413" s="13" t="s">
        <v>30</v>
      </c>
      <c r="AX413" s="13" t="s">
        <v>73</v>
      </c>
      <c r="AY413" s="256" t="s">
        <v>152</v>
      </c>
    </row>
    <row r="414" s="14" customFormat="1">
      <c r="A414" s="14"/>
      <c r="B414" s="257"/>
      <c r="C414" s="258"/>
      <c r="D414" s="239" t="s">
        <v>164</v>
      </c>
      <c r="E414" s="259" t="s">
        <v>1</v>
      </c>
      <c r="F414" s="260" t="s">
        <v>166</v>
      </c>
      <c r="G414" s="258"/>
      <c r="H414" s="261">
        <v>24.399999999999999</v>
      </c>
      <c r="I414" s="262"/>
      <c r="J414" s="258"/>
      <c r="K414" s="258"/>
      <c r="L414" s="263"/>
      <c r="M414" s="264"/>
      <c r="N414" s="265"/>
      <c r="O414" s="265"/>
      <c r="P414" s="265"/>
      <c r="Q414" s="265"/>
      <c r="R414" s="265"/>
      <c r="S414" s="265"/>
      <c r="T414" s="26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7" t="s">
        <v>164</v>
      </c>
      <c r="AU414" s="267" t="s">
        <v>82</v>
      </c>
      <c r="AV414" s="14" t="s">
        <v>159</v>
      </c>
      <c r="AW414" s="14" t="s">
        <v>30</v>
      </c>
      <c r="AX414" s="14" t="s">
        <v>80</v>
      </c>
      <c r="AY414" s="267" t="s">
        <v>152</v>
      </c>
    </row>
    <row r="415" s="2" customFormat="1" ht="16.5" customHeight="1">
      <c r="A415" s="38"/>
      <c r="B415" s="39"/>
      <c r="C415" s="226" t="s">
        <v>277</v>
      </c>
      <c r="D415" s="226" t="s">
        <v>154</v>
      </c>
      <c r="E415" s="227" t="s">
        <v>485</v>
      </c>
      <c r="F415" s="228" t="s">
        <v>486</v>
      </c>
      <c r="G415" s="229" t="s">
        <v>270</v>
      </c>
      <c r="H415" s="230">
        <v>1.8</v>
      </c>
      <c r="I415" s="231"/>
      <c r="J415" s="232">
        <f>ROUND(I415*H415,2)</f>
        <v>0</v>
      </c>
      <c r="K415" s="228" t="s">
        <v>158</v>
      </c>
      <c r="L415" s="44"/>
      <c r="M415" s="233" t="s">
        <v>1</v>
      </c>
      <c r="N415" s="234" t="s">
        <v>38</v>
      </c>
      <c r="O415" s="91"/>
      <c r="P415" s="235">
        <f>O415*H415</f>
        <v>0</v>
      </c>
      <c r="Q415" s="235">
        <v>0</v>
      </c>
      <c r="R415" s="235">
        <f>Q415*H415</f>
        <v>0</v>
      </c>
      <c r="S415" s="235">
        <v>0.00167</v>
      </c>
      <c r="T415" s="236">
        <f>S415*H415</f>
        <v>0.003006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7" t="s">
        <v>191</v>
      </c>
      <c r="AT415" s="237" t="s">
        <v>154</v>
      </c>
      <c r="AU415" s="237" t="s">
        <v>82</v>
      </c>
      <c r="AY415" s="17" t="s">
        <v>152</v>
      </c>
      <c r="BE415" s="238">
        <f>IF(N415="základní",J415,0)</f>
        <v>0</v>
      </c>
      <c r="BF415" s="238">
        <f>IF(N415="snížená",J415,0)</f>
        <v>0</v>
      </c>
      <c r="BG415" s="238">
        <f>IF(N415="zákl. přenesená",J415,0)</f>
        <v>0</v>
      </c>
      <c r="BH415" s="238">
        <f>IF(N415="sníž. přenesená",J415,0)</f>
        <v>0</v>
      </c>
      <c r="BI415" s="238">
        <f>IF(N415="nulová",J415,0)</f>
        <v>0</v>
      </c>
      <c r="BJ415" s="17" t="s">
        <v>80</v>
      </c>
      <c r="BK415" s="238">
        <f>ROUND(I415*H415,2)</f>
        <v>0</v>
      </c>
      <c r="BL415" s="17" t="s">
        <v>191</v>
      </c>
      <c r="BM415" s="237" t="s">
        <v>487</v>
      </c>
    </row>
    <row r="416" s="2" customFormat="1">
      <c r="A416" s="38"/>
      <c r="B416" s="39"/>
      <c r="C416" s="40"/>
      <c r="D416" s="239" t="s">
        <v>160</v>
      </c>
      <c r="E416" s="40"/>
      <c r="F416" s="240" t="s">
        <v>488</v>
      </c>
      <c r="G416" s="40"/>
      <c r="H416" s="40"/>
      <c r="I416" s="241"/>
      <c r="J416" s="40"/>
      <c r="K416" s="40"/>
      <c r="L416" s="44"/>
      <c r="M416" s="242"/>
      <c r="N416" s="243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160</v>
      </c>
      <c r="AU416" s="17" t="s">
        <v>82</v>
      </c>
    </row>
    <row r="417" s="2" customFormat="1">
      <c r="A417" s="38"/>
      <c r="B417" s="39"/>
      <c r="C417" s="40"/>
      <c r="D417" s="244" t="s">
        <v>162</v>
      </c>
      <c r="E417" s="40"/>
      <c r="F417" s="245" t="s">
        <v>489</v>
      </c>
      <c r="G417" s="40"/>
      <c r="H417" s="40"/>
      <c r="I417" s="241"/>
      <c r="J417" s="40"/>
      <c r="K417" s="40"/>
      <c r="L417" s="44"/>
      <c r="M417" s="242"/>
      <c r="N417" s="243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162</v>
      </c>
      <c r="AU417" s="17" t="s">
        <v>82</v>
      </c>
    </row>
    <row r="418" s="15" customFormat="1">
      <c r="A418" s="15"/>
      <c r="B418" s="268"/>
      <c r="C418" s="269"/>
      <c r="D418" s="239" t="s">
        <v>164</v>
      </c>
      <c r="E418" s="270" t="s">
        <v>1</v>
      </c>
      <c r="F418" s="271" t="s">
        <v>250</v>
      </c>
      <c r="G418" s="269"/>
      <c r="H418" s="270" t="s">
        <v>1</v>
      </c>
      <c r="I418" s="272"/>
      <c r="J418" s="269"/>
      <c r="K418" s="269"/>
      <c r="L418" s="273"/>
      <c r="M418" s="274"/>
      <c r="N418" s="275"/>
      <c r="O418" s="275"/>
      <c r="P418" s="275"/>
      <c r="Q418" s="275"/>
      <c r="R418" s="275"/>
      <c r="S418" s="275"/>
      <c r="T418" s="276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7" t="s">
        <v>164</v>
      </c>
      <c r="AU418" s="277" t="s">
        <v>82</v>
      </c>
      <c r="AV418" s="15" t="s">
        <v>80</v>
      </c>
      <c r="AW418" s="15" t="s">
        <v>30</v>
      </c>
      <c r="AX418" s="15" t="s">
        <v>73</v>
      </c>
      <c r="AY418" s="277" t="s">
        <v>152</v>
      </c>
    </row>
    <row r="419" s="13" customFormat="1">
      <c r="A419" s="13"/>
      <c r="B419" s="246"/>
      <c r="C419" s="247"/>
      <c r="D419" s="239" t="s">
        <v>164</v>
      </c>
      <c r="E419" s="248" t="s">
        <v>1</v>
      </c>
      <c r="F419" s="249" t="s">
        <v>490</v>
      </c>
      <c r="G419" s="247"/>
      <c r="H419" s="250">
        <v>1.8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6" t="s">
        <v>164</v>
      </c>
      <c r="AU419" s="256" t="s">
        <v>82</v>
      </c>
      <c r="AV419" s="13" t="s">
        <v>82</v>
      </c>
      <c r="AW419" s="13" t="s">
        <v>30</v>
      </c>
      <c r="AX419" s="13" t="s">
        <v>73</v>
      </c>
      <c r="AY419" s="256" t="s">
        <v>152</v>
      </c>
    </row>
    <row r="420" s="14" customFormat="1">
      <c r="A420" s="14"/>
      <c r="B420" s="257"/>
      <c r="C420" s="258"/>
      <c r="D420" s="239" t="s">
        <v>164</v>
      </c>
      <c r="E420" s="259" t="s">
        <v>1</v>
      </c>
      <c r="F420" s="260" t="s">
        <v>166</v>
      </c>
      <c r="G420" s="258"/>
      <c r="H420" s="261">
        <v>1.8</v>
      </c>
      <c r="I420" s="262"/>
      <c r="J420" s="258"/>
      <c r="K420" s="258"/>
      <c r="L420" s="263"/>
      <c r="M420" s="264"/>
      <c r="N420" s="265"/>
      <c r="O420" s="265"/>
      <c r="P420" s="265"/>
      <c r="Q420" s="265"/>
      <c r="R420" s="265"/>
      <c r="S420" s="265"/>
      <c r="T420" s="26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7" t="s">
        <v>164</v>
      </c>
      <c r="AU420" s="267" t="s">
        <v>82</v>
      </c>
      <c r="AV420" s="14" t="s">
        <v>159</v>
      </c>
      <c r="AW420" s="14" t="s">
        <v>30</v>
      </c>
      <c r="AX420" s="14" t="s">
        <v>80</v>
      </c>
      <c r="AY420" s="267" t="s">
        <v>152</v>
      </c>
    </row>
    <row r="421" s="2" customFormat="1" ht="16.5" customHeight="1">
      <c r="A421" s="38"/>
      <c r="B421" s="39"/>
      <c r="C421" s="226" t="s">
        <v>491</v>
      </c>
      <c r="D421" s="226" t="s">
        <v>154</v>
      </c>
      <c r="E421" s="227" t="s">
        <v>492</v>
      </c>
      <c r="F421" s="228" t="s">
        <v>493</v>
      </c>
      <c r="G421" s="229" t="s">
        <v>270</v>
      </c>
      <c r="H421" s="230">
        <v>3.5</v>
      </c>
      <c r="I421" s="231"/>
      <c r="J421" s="232">
        <f>ROUND(I421*H421,2)</f>
        <v>0</v>
      </c>
      <c r="K421" s="228" t="s">
        <v>158</v>
      </c>
      <c r="L421" s="44"/>
      <c r="M421" s="233" t="s">
        <v>1</v>
      </c>
      <c r="N421" s="234" t="s">
        <v>38</v>
      </c>
      <c r="O421" s="91"/>
      <c r="P421" s="235">
        <f>O421*H421</f>
        <v>0</v>
      </c>
      <c r="Q421" s="235">
        <v>0</v>
      </c>
      <c r="R421" s="235">
        <f>Q421*H421</f>
        <v>0</v>
      </c>
      <c r="S421" s="235">
        <v>0.00175</v>
      </c>
      <c r="T421" s="236">
        <f>S421*H421</f>
        <v>0.0061250000000000002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7" t="s">
        <v>191</v>
      </c>
      <c r="AT421" s="237" t="s">
        <v>154</v>
      </c>
      <c r="AU421" s="237" t="s">
        <v>82</v>
      </c>
      <c r="AY421" s="17" t="s">
        <v>152</v>
      </c>
      <c r="BE421" s="238">
        <f>IF(N421="základní",J421,0)</f>
        <v>0</v>
      </c>
      <c r="BF421" s="238">
        <f>IF(N421="snížená",J421,0)</f>
        <v>0</v>
      </c>
      <c r="BG421" s="238">
        <f>IF(N421="zákl. přenesená",J421,0)</f>
        <v>0</v>
      </c>
      <c r="BH421" s="238">
        <f>IF(N421="sníž. přenesená",J421,0)</f>
        <v>0</v>
      </c>
      <c r="BI421" s="238">
        <f>IF(N421="nulová",J421,0)</f>
        <v>0</v>
      </c>
      <c r="BJ421" s="17" t="s">
        <v>80</v>
      </c>
      <c r="BK421" s="238">
        <f>ROUND(I421*H421,2)</f>
        <v>0</v>
      </c>
      <c r="BL421" s="17" t="s">
        <v>191</v>
      </c>
      <c r="BM421" s="237" t="s">
        <v>297</v>
      </c>
    </row>
    <row r="422" s="2" customFormat="1">
      <c r="A422" s="38"/>
      <c r="B422" s="39"/>
      <c r="C422" s="40"/>
      <c r="D422" s="239" t="s">
        <v>160</v>
      </c>
      <c r="E422" s="40"/>
      <c r="F422" s="240" t="s">
        <v>494</v>
      </c>
      <c r="G422" s="40"/>
      <c r="H422" s="40"/>
      <c r="I422" s="241"/>
      <c r="J422" s="40"/>
      <c r="K422" s="40"/>
      <c r="L422" s="44"/>
      <c r="M422" s="242"/>
      <c r="N422" s="243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160</v>
      </c>
      <c r="AU422" s="17" t="s">
        <v>82</v>
      </c>
    </row>
    <row r="423" s="2" customFormat="1">
      <c r="A423" s="38"/>
      <c r="B423" s="39"/>
      <c r="C423" s="40"/>
      <c r="D423" s="244" t="s">
        <v>162</v>
      </c>
      <c r="E423" s="40"/>
      <c r="F423" s="245" t="s">
        <v>495</v>
      </c>
      <c r="G423" s="40"/>
      <c r="H423" s="40"/>
      <c r="I423" s="241"/>
      <c r="J423" s="40"/>
      <c r="K423" s="40"/>
      <c r="L423" s="44"/>
      <c r="M423" s="242"/>
      <c r="N423" s="243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162</v>
      </c>
      <c r="AU423" s="17" t="s">
        <v>82</v>
      </c>
    </row>
    <row r="424" s="15" customFormat="1">
      <c r="A424" s="15"/>
      <c r="B424" s="268"/>
      <c r="C424" s="269"/>
      <c r="D424" s="239" t="s">
        <v>164</v>
      </c>
      <c r="E424" s="270" t="s">
        <v>1</v>
      </c>
      <c r="F424" s="271" t="s">
        <v>496</v>
      </c>
      <c r="G424" s="269"/>
      <c r="H424" s="270" t="s">
        <v>1</v>
      </c>
      <c r="I424" s="272"/>
      <c r="J424" s="269"/>
      <c r="K424" s="269"/>
      <c r="L424" s="273"/>
      <c r="M424" s="274"/>
      <c r="N424" s="275"/>
      <c r="O424" s="275"/>
      <c r="P424" s="275"/>
      <c r="Q424" s="275"/>
      <c r="R424" s="275"/>
      <c r="S424" s="275"/>
      <c r="T424" s="276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7" t="s">
        <v>164</v>
      </c>
      <c r="AU424" s="277" t="s">
        <v>82</v>
      </c>
      <c r="AV424" s="15" t="s">
        <v>80</v>
      </c>
      <c r="AW424" s="15" t="s">
        <v>30</v>
      </c>
      <c r="AX424" s="15" t="s">
        <v>73</v>
      </c>
      <c r="AY424" s="277" t="s">
        <v>152</v>
      </c>
    </row>
    <row r="425" s="13" customFormat="1">
      <c r="A425" s="13"/>
      <c r="B425" s="246"/>
      <c r="C425" s="247"/>
      <c r="D425" s="239" t="s">
        <v>164</v>
      </c>
      <c r="E425" s="248" t="s">
        <v>1</v>
      </c>
      <c r="F425" s="249" t="s">
        <v>497</v>
      </c>
      <c r="G425" s="247"/>
      <c r="H425" s="250">
        <v>3.5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6" t="s">
        <v>164</v>
      </c>
      <c r="AU425" s="256" t="s">
        <v>82</v>
      </c>
      <c r="AV425" s="13" t="s">
        <v>82</v>
      </c>
      <c r="AW425" s="13" t="s">
        <v>30</v>
      </c>
      <c r="AX425" s="13" t="s">
        <v>73</v>
      </c>
      <c r="AY425" s="256" t="s">
        <v>152</v>
      </c>
    </row>
    <row r="426" s="14" customFormat="1">
      <c r="A426" s="14"/>
      <c r="B426" s="257"/>
      <c r="C426" s="258"/>
      <c r="D426" s="239" t="s">
        <v>164</v>
      </c>
      <c r="E426" s="259" t="s">
        <v>1</v>
      </c>
      <c r="F426" s="260" t="s">
        <v>166</v>
      </c>
      <c r="G426" s="258"/>
      <c r="H426" s="261">
        <v>3.5</v>
      </c>
      <c r="I426" s="262"/>
      <c r="J426" s="258"/>
      <c r="K426" s="258"/>
      <c r="L426" s="263"/>
      <c r="M426" s="264"/>
      <c r="N426" s="265"/>
      <c r="O426" s="265"/>
      <c r="P426" s="265"/>
      <c r="Q426" s="265"/>
      <c r="R426" s="265"/>
      <c r="S426" s="265"/>
      <c r="T426" s="26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7" t="s">
        <v>164</v>
      </c>
      <c r="AU426" s="267" t="s">
        <v>82</v>
      </c>
      <c r="AV426" s="14" t="s">
        <v>159</v>
      </c>
      <c r="AW426" s="14" t="s">
        <v>30</v>
      </c>
      <c r="AX426" s="14" t="s">
        <v>80</v>
      </c>
      <c r="AY426" s="267" t="s">
        <v>152</v>
      </c>
    </row>
    <row r="427" s="2" customFormat="1" ht="16.5" customHeight="1">
      <c r="A427" s="38"/>
      <c r="B427" s="39"/>
      <c r="C427" s="226" t="s">
        <v>285</v>
      </c>
      <c r="D427" s="226" t="s">
        <v>154</v>
      </c>
      <c r="E427" s="227" t="s">
        <v>498</v>
      </c>
      <c r="F427" s="228" t="s">
        <v>499</v>
      </c>
      <c r="G427" s="229" t="s">
        <v>270</v>
      </c>
      <c r="H427" s="230">
        <v>27.600000000000001</v>
      </c>
      <c r="I427" s="231"/>
      <c r="J427" s="232">
        <f>ROUND(I427*H427,2)</f>
        <v>0</v>
      </c>
      <c r="K427" s="228" t="s">
        <v>158</v>
      </c>
      <c r="L427" s="44"/>
      <c r="M427" s="233" t="s">
        <v>1</v>
      </c>
      <c r="N427" s="234" t="s">
        <v>38</v>
      </c>
      <c r="O427" s="91"/>
      <c r="P427" s="235">
        <f>O427*H427</f>
        <v>0</v>
      </c>
      <c r="Q427" s="235">
        <v>0</v>
      </c>
      <c r="R427" s="235">
        <f>Q427*H427</f>
        <v>0</v>
      </c>
      <c r="S427" s="235">
        <v>0.0025999999999999999</v>
      </c>
      <c r="T427" s="236">
        <f>S427*H427</f>
        <v>0.071760000000000004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7" t="s">
        <v>191</v>
      </c>
      <c r="AT427" s="237" t="s">
        <v>154</v>
      </c>
      <c r="AU427" s="237" t="s">
        <v>82</v>
      </c>
      <c r="AY427" s="17" t="s">
        <v>152</v>
      </c>
      <c r="BE427" s="238">
        <f>IF(N427="základní",J427,0)</f>
        <v>0</v>
      </c>
      <c r="BF427" s="238">
        <f>IF(N427="snížená",J427,0)</f>
        <v>0</v>
      </c>
      <c r="BG427" s="238">
        <f>IF(N427="zákl. přenesená",J427,0)</f>
        <v>0</v>
      </c>
      <c r="BH427" s="238">
        <f>IF(N427="sníž. přenesená",J427,0)</f>
        <v>0</v>
      </c>
      <c r="BI427" s="238">
        <f>IF(N427="nulová",J427,0)</f>
        <v>0</v>
      </c>
      <c r="BJ427" s="17" t="s">
        <v>80</v>
      </c>
      <c r="BK427" s="238">
        <f>ROUND(I427*H427,2)</f>
        <v>0</v>
      </c>
      <c r="BL427" s="17" t="s">
        <v>191</v>
      </c>
      <c r="BM427" s="237" t="s">
        <v>500</v>
      </c>
    </row>
    <row r="428" s="2" customFormat="1">
      <c r="A428" s="38"/>
      <c r="B428" s="39"/>
      <c r="C428" s="40"/>
      <c r="D428" s="239" t="s">
        <v>160</v>
      </c>
      <c r="E428" s="40"/>
      <c r="F428" s="240" t="s">
        <v>501</v>
      </c>
      <c r="G428" s="40"/>
      <c r="H428" s="40"/>
      <c r="I428" s="241"/>
      <c r="J428" s="40"/>
      <c r="K428" s="40"/>
      <c r="L428" s="44"/>
      <c r="M428" s="242"/>
      <c r="N428" s="243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160</v>
      </c>
      <c r="AU428" s="17" t="s">
        <v>82</v>
      </c>
    </row>
    <row r="429" s="2" customFormat="1">
      <c r="A429" s="38"/>
      <c r="B429" s="39"/>
      <c r="C429" s="40"/>
      <c r="D429" s="244" t="s">
        <v>162</v>
      </c>
      <c r="E429" s="40"/>
      <c r="F429" s="245" t="s">
        <v>502</v>
      </c>
      <c r="G429" s="40"/>
      <c r="H429" s="40"/>
      <c r="I429" s="241"/>
      <c r="J429" s="40"/>
      <c r="K429" s="40"/>
      <c r="L429" s="44"/>
      <c r="M429" s="242"/>
      <c r="N429" s="243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162</v>
      </c>
      <c r="AU429" s="17" t="s">
        <v>82</v>
      </c>
    </row>
    <row r="430" s="15" customFormat="1">
      <c r="A430" s="15"/>
      <c r="B430" s="268"/>
      <c r="C430" s="269"/>
      <c r="D430" s="239" t="s">
        <v>164</v>
      </c>
      <c r="E430" s="270" t="s">
        <v>1</v>
      </c>
      <c r="F430" s="271" t="s">
        <v>503</v>
      </c>
      <c r="G430" s="269"/>
      <c r="H430" s="270" t="s">
        <v>1</v>
      </c>
      <c r="I430" s="272"/>
      <c r="J430" s="269"/>
      <c r="K430" s="269"/>
      <c r="L430" s="273"/>
      <c r="M430" s="274"/>
      <c r="N430" s="275"/>
      <c r="O430" s="275"/>
      <c r="P430" s="275"/>
      <c r="Q430" s="275"/>
      <c r="R430" s="275"/>
      <c r="S430" s="275"/>
      <c r="T430" s="27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7" t="s">
        <v>164</v>
      </c>
      <c r="AU430" s="277" t="s">
        <v>82</v>
      </c>
      <c r="AV430" s="15" t="s">
        <v>80</v>
      </c>
      <c r="AW430" s="15" t="s">
        <v>30</v>
      </c>
      <c r="AX430" s="15" t="s">
        <v>73</v>
      </c>
      <c r="AY430" s="277" t="s">
        <v>152</v>
      </c>
    </row>
    <row r="431" s="13" customFormat="1">
      <c r="A431" s="13"/>
      <c r="B431" s="246"/>
      <c r="C431" s="247"/>
      <c r="D431" s="239" t="s">
        <v>164</v>
      </c>
      <c r="E431" s="248" t="s">
        <v>1</v>
      </c>
      <c r="F431" s="249" t="s">
        <v>504</v>
      </c>
      <c r="G431" s="247"/>
      <c r="H431" s="250">
        <v>27.600000000000001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6" t="s">
        <v>164</v>
      </c>
      <c r="AU431" s="256" t="s">
        <v>82</v>
      </c>
      <c r="AV431" s="13" t="s">
        <v>82</v>
      </c>
      <c r="AW431" s="13" t="s">
        <v>30</v>
      </c>
      <c r="AX431" s="13" t="s">
        <v>73</v>
      </c>
      <c r="AY431" s="256" t="s">
        <v>152</v>
      </c>
    </row>
    <row r="432" s="14" customFormat="1">
      <c r="A432" s="14"/>
      <c r="B432" s="257"/>
      <c r="C432" s="258"/>
      <c r="D432" s="239" t="s">
        <v>164</v>
      </c>
      <c r="E432" s="259" t="s">
        <v>1</v>
      </c>
      <c r="F432" s="260" t="s">
        <v>166</v>
      </c>
      <c r="G432" s="258"/>
      <c r="H432" s="261">
        <v>27.600000000000001</v>
      </c>
      <c r="I432" s="262"/>
      <c r="J432" s="258"/>
      <c r="K432" s="258"/>
      <c r="L432" s="263"/>
      <c r="M432" s="264"/>
      <c r="N432" s="265"/>
      <c r="O432" s="265"/>
      <c r="P432" s="265"/>
      <c r="Q432" s="265"/>
      <c r="R432" s="265"/>
      <c r="S432" s="265"/>
      <c r="T432" s="26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7" t="s">
        <v>164</v>
      </c>
      <c r="AU432" s="267" t="s">
        <v>82</v>
      </c>
      <c r="AV432" s="14" t="s">
        <v>159</v>
      </c>
      <c r="AW432" s="14" t="s">
        <v>30</v>
      </c>
      <c r="AX432" s="14" t="s">
        <v>80</v>
      </c>
      <c r="AY432" s="267" t="s">
        <v>152</v>
      </c>
    </row>
    <row r="433" s="2" customFormat="1" ht="16.5" customHeight="1">
      <c r="A433" s="38"/>
      <c r="B433" s="39"/>
      <c r="C433" s="226" t="s">
        <v>505</v>
      </c>
      <c r="D433" s="226" t="s">
        <v>154</v>
      </c>
      <c r="E433" s="227" t="s">
        <v>506</v>
      </c>
      <c r="F433" s="228" t="s">
        <v>507</v>
      </c>
      <c r="G433" s="229" t="s">
        <v>174</v>
      </c>
      <c r="H433" s="230">
        <v>30</v>
      </c>
      <c r="I433" s="231"/>
      <c r="J433" s="232">
        <f>ROUND(I433*H433,2)</f>
        <v>0</v>
      </c>
      <c r="K433" s="228" t="s">
        <v>158</v>
      </c>
      <c r="L433" s="44"/>
      <c r="M433" s="233" t="s">
        <v>1</v>
      </c>
      <c r="N433" s="234" t="s">
        <v>38</v>
      </c>
      <c r="O433" s="91"/>
      <c r="P433" s="235">
        <f>O433*H433</f>
        <v>0</v>
      </c>
      <c r="Q433" s="235">
        <v>0</v>
      </c>
      <c r="R433" s="235">
        <f>Q433*H433</f>
        <v>0</v>
      </c>
      <c r="S433" s="235">
        <v>0.0094000000000000004</v>
      </c>
      <c r="T433" s="236">
        <f>S433*H433</f>
        <v>0.28200000000000003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7" t="s">
        <v>191</v>
      </c>
      <c r="AT433" s="237" t="s">
        <v>154</v>
      </c>
      <c r="AU433" s="237" t="s">
        <v>82</v>
      </c>
      <c r="AY433" s="17" t="s">
        <v>152</v>
      </c>
      <c r="BE433" s="238">
        <f>IF(N433="základní",J433,0)</f>
        <v>0</v>
      </c>
      <c r="BF433" s="238">
        <f>IF(N433="snížená",J433,0)</f>
        <v>0</v>
      </c>
      <c r="BG433" s="238">
        <f>IF(N433="zákl. přenesená",J433,0)</f>
        <v>0</v>
      </c>
      <c r="BH433" s="238">
        <f>IF(N433="sníž. přenesená",J433,0)</f>
        <v>0</v>
      </c>
      <c r="BI433" s="238">
        <f>IF(N433="nulová",J433,0)</f>
        <v>0</v>
      </c>
      <c r="BJ433" s="17" t="s">
        <v>80</v>
      </c>
      <c r="BK433" s="238">
        <f>ROUND(I433*H433,2)</f>
        <v>0</v>
      </c>
      <c r="BL433" s="17" t="s">
        <v>191</v>
      </c>
      <c r="BM433" s="237" t="s">
        <v>508</v>
      </c>
    </row>
    <row r="434" s="2" customFormat="1">
      <c r="A434" s="38"/>
      <c r="B434" s="39"/>
      <c r="C434" s="40"/>
      <c r="D434" s="239" t="s">
        <v>160</v>
      </c>
      <c r="E434" s="40"/>
      <c r="F434" s="240" t="s">
        <v>509</v>
      </c>
      <c r="G434" s="40"/>
      <c r="H434" s="40"/>
      <c r="I434" s="241"/>
      <c r="J434" s="40"/>
      <c r="K434" s="40"/>
      <c r="L434" s="44"/>
      <c r="M434" s="242"/>
      <c r="N434" s="243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160</v>
      </c>
      <c r="AU434" s="17" t="s">
        <v>82</v>
      </c>
    </row>
    <row r="435" s="2" customFormat="1">
      <c r="A435" s="38"/>
      <c r="B435" s="39"/>
      <c r="C435" s="40"/>
      <c r="D435" s="244" t="s">
        <v>162</v>
      </c>
      <c r="E435" s="40"/>
      <c r="F435" s="245" t="s">
        <v>510</v>
      </c>
      <c r="G435" s="40"/>
      <c r="H435" s="40"/>
      <c r="I435" s="241"/>
      <c r="J435" s="40"/>
      <c r="K435" s="40"/>
      <c r="L435" s="44"/>
      <c r="M435" s="242"/>
      <c r="N435" s="243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162</v>
      </c>
      <c r="AU435" s="17" t="s">
        <v>82</v>
      </c>
    </row>
    <row r="436" s="15" customFormat="1">
      <c r="A436" s="15"/>
      <c r="B436" s="268"/>
      <c r="C436" s="269"/>
      <c r="D436" s="239" t="s">
        <v>164</v>
      </c>
      <c r="E436" s="270" t="s">
        <v>1</v>
      </c>
      <c r="F436" s="271" t="s">
        <v>250</v>
      </c>
      <c r="G436" s="269"/>
      <c r="H436" s="270" t="s">
        <v>1</v>
      </c>
      <c r="I436" s="272"/>
      <c r="J436" s="269"/>
      <c r="K436" s="269"/>
      <c r="L436" s="273"/>
      <c r="M436" s="274"/>
      <c r="N436" s="275"/>
      <c r="O436" s="275"/>
      <c r="P436" s="275"/>
      <c r="Q436" s="275"/>
      <c r="R436" s="275"/>
      <c r="S436" s="275"/>
      <c r="T436" s="27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7" t="s">
        <v>164</v>
      </c>
      <c r="AU436" s="277" t="s">
        <v>82</v>
      </c>
      <c r="AV436" s="15" t="s">
        <v>80</v>
      </c>
      <c r="AW436" s="15" t="s">
        <v>30</v>
      </c>
      <c r="AX436" s="15" t="s">
        <v>73</v>
      </c>
      <c r="AY436" s="277" t="s">
        <v>152</v>
      </c>
    </row>
    <row r="437" s="13" customFormat="1">
      <c r="A437" s="13"/>
      <c r="B437" s="246"/>
      <c r="C437" s="247"/>
      <c r="D437" s="239" t="s">
        <v>164</v>
      </c>
      <c r="E437" s="248" t="s">
        <v>1</v>
      </c>
      <c r="F437" s="249" t="s">
        <v>215</v>
      </c>
      <c r="G437" s="247"/>
      <c r="H437" s="250">
        <v>30</v>
      </c>
      <c r="I437" s="251"/>
      <c r="J437" s="247"/>
      <c r="K437" s="247"/>
      <c r="L437" s="252"/>
      <c r="M437" s="253"/>
      <c r="N437" s="254"/>
      <c r="O437" s="254"/>
      <c r="P437" s="254"/>
      <c r="Q437" s="254"/>
      <c r="R437" s="254"/>
      <c r="S437" s="254"/>
      <c r="T437" s="25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6" t="s">
        <v>164</v>
      </c>
      <c r="AU437" s="256" t="s">
        <v>82</v>
      </c>
      <c r="AV437" s="13" t="s">
        <v>82</v>
      </c>
      <c r="AW437" s="13" t="s">
        <v>30</v>
      </c>
      <c r="AX437" s="13" t="s">
        <v>73</v>
      </c>
      <c r="AY437" s="256" t="s">
        <v>152</v>
      </c>
    </row>
    <row r="438" s="14" customFormat="1">
      <c r="A438" s="14"/>
      <c r="B438" s="257"/>
      <c r="C438" s="258"/>
      <c r="D438" s="239" t="s">
        <v>164</v>
      </c>
      <c r="E438" s="259" t="s">
        <v>1</v>
      </c>
      <c r="F438" s="260" t="s">
        <v>166</v>
      </c>
      <c r="G438" s="258"/>
      <c r="H438" s="261">
        <v>30</v>
      </c>
      <c r="I438" s="262"/>
      <c r="J438" s="258"/>
      <c r="K438" s="258"/>
      <c r="L438" s="263"/>
      <c r="M438" s="264"/>
      <c r="N438" s="265"/>
      <c r="O438" s="265"/>
      <c r="P438" s="265"/>
      <c r="Q438" s="265"/>
      <c r="R438" s="265"/>
      <c r="S438" s="265"/>
      <c r="T438" s="26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7" t="s">
        <v>164</v>
      </c>
      <c r="AU438" s="267" t="s">
        <v>82</v>
      </c>
      <c r="AV438" s="14" t="s">
        <v>159</v>
      </c>
      <c r="AW438" s="14" t="s">
        <v>30</v>
      </c>
      <c r="AX438" s="14" t="s">
        <v>80</v>
      </c>
      <c r="AY438" s="267" t="s">
        <v>152</v>
      </c>
    </row>
    <row r="439" s="12" customFormat="1" ht="22.8" customHeight="1">
      <c r="A439" s="12"/>
      <c r="B439" s="210"/>
      <c r="C439" s="211"/>
      <c r="D439" s="212" t="s">
        <v>72</v>
      </c>
      <c r="E439" s="224" t="s">
        <v>511</v>
      </c>
      <c r="F439" s="224" t="s">
        <v>512</v>
      </c>
      <c r="G439" s="211"/>
      <c r="H439" s="211"/>
      <c r="I439" s="214"/>
      <c r="J439" s="225">
        <f>BK439</f>
        <v>0</v>
      </c>
      <c r="K439" s="211"/>
      <c r="L439" s="216"/>
      <c r="M439" s="217"/>
      <c r="N439" s="218"/>
      <c r="O439" s="218"/>
      <c r="P439" s="219">
        <f>SUM(P440:P457)</f>
        <v>0</v>
      </c>
      <c r="Q439" s="218"/>
      <c r="R439" s="219">
        <f>SUM(R440:R457)</f>
        <v>0.025280000000000004</v>
      </c>
      <c r="S439" s="218"/>
      <c r="T439" s="220">
        <f>SUM(T440:T457)</f>
        <v>2.3808894999999999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1" t="s">
        <v>82</v>
      </c>
      <c r="AT439" s="222" t="s">
        <v>72</v>
      </c>
      <c r="AU439" s="222" t="s">
        <v>80</v>
      </c>
      <c r="AY439" s="221" t="s">
        <v>152</v>
      </c>
      <c r="BK439" s="223">
        <f>SUM(BK440:BK457)</f>
        <v>0</v>
      </c>
    </row>
    <row r="440" s="2" customFormat="1" ht="76.35" customHeight="1">
      <c r="A440" s="38"/>
      <c r="B440" s="39"/>
      <c r="C440" s="226" t="s">
        <v>292</v>
      </c>
      <c r="D440" s="226" t="s">
        <v>154</v>
      </c>
      <c r="E440" s="227" t="s">
        <v>513</v>
      </c>
      <c r="F440" s="228" t="s">
        <v>514</v>
      </c>
      <c r="G440" s="229" t="s">
        <v>515</v>
      </c>
      <c r="H440" s="230">
        <v>1</v>
      </c>
      <c r="I440" s="231"/>
      <c r="J440" s="232">
        <f>ROUND(I440*H440,2)</f>
        <v>0</v>
      </c>
      <c r="K440" s="228" t="s">
        <v>1</v>
      </c>
      <c r="L440" s="44"/>
      <c r="M440" s="233" t="s">
        <v>1</v>
      </c>
      <c r="N440" s="234" t="s">
        <v>38</v>
      </c>
      <c r="O440" s="91"/>
      <c r="P440" s="235">
        <f>O440*H440</f>
        <v>0</v>
      </c>
      <c r="Q440" s="235">
        <v>0</v>
      </c>
      <c r="R440" s="235">
        <f>Q440*H440</f>
        <v>0</v>
      </c>
      <c r="S440" s="235">
        <v>0</v>
      </c>
      <c r="T440" s="23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7" t="s">
        <v>191</v>
      </c>
      <c r="AT440" s="237" t="s">
        <v>154</v>
      </c>
      <c r="AU440" s="237" t="s">
        <v>82</v>
      </c>
      <c r="AY440" s="17" t="s">
        <v>152</v>
      </c>
      <c r="BE440" s="238">
        <f>IF(N440="základní",J440,0)</f>
        <v>0</v>
      </c>
      <c r="BF440" s="238">
        <f>IF(N440="snížená",J440,0)</f>
        <v>0</v>
      </c>
      <c r="BG440" s="238">
        <f>IF(N440="zákl. přenesená",J440,0)</f>
        <v>0</v>
      </c>
      <c r="BH440" s="238">
        <f>IF(N440="sníž. přenesená",J440,0)</f>
        <v>0</v>
      </c>
      <c r="BI440" s="238">
        <f>IF(N440="nulová",J440,0)</f>
        <v>0</v>
      </c>
      <c r="BJ440" s="17" t="s">
        <v>80</v>
      </c>
      <c r="BK440" s="238">
        <f>ROUND(I440*H440,2)</f>
        <v>0</v>
      </c>
      <c r="BL440" s="17" t="s">
        <v>191</v>
      </c>
      <c r="BM440" s="237" t="s">
        <v>516</v>
      </c>
    </row>
    <row r="441" s="2" customFormat="1">
      <c r="A441" s="38"/>
      <c r="B441" s="39"/>
      <c r="C441" s="40"/>
      <c r="D441" s="239" t="s">
        <v>160</v>
      </c>
      <c r="E441" s="40"/>
      <c r="F441" s="240" t="s">
        <v>517</v>
      </c>
      <c r="G441" s="40"/>
      <c r="H441" s="40"/>
      <c r="I441" s="241"/>
      <c r="J441" s="40"/>
      <c r="K441" s="40"/>
      <c r="L441" s="44"/>
      <c r="M441" s="242"/>
      <c r="N441" s="243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160</v>
      </c>
      <c r="AU441" s="17" t="s">
        <v>82</v>
      </c>
    </row>
    <row r="442" s="13" customFormat="1">
      <c r="A442" s="13"/>
      <c r="B442" s="246"/>
      <c r="C442" s="247"/>
      <c r="D442" s="239" t="s">
        <v>164</v>
      </c>
      <c r="E442" s="248" t="s">
        <v>1</v>
      </c>
      <c r="F442" s="249" t="s">
        <v>80</v>
      </c>
      <c r="G442" s="247"/>
      <c r="H442" s="250">
        <v>1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6" t="s">
        <v>164</v>
      </c>
      <c r="AU442" s="256" t="s">
        <v>82</v>
      </c>
      <c r="AV442" s="13" t="s">
        <v>82</v>
      </c>
      <c r="AW442" s="13" t="s">
        <v>30</v>
      </c>
      <c r="AX442" s="13" t="s">
        <v>73</v>
      </c>
      <c r="AY442" s="256" t="s">
        <v>152</v>
      </c>
    </row>
    <row r="443" s="14" customFormat="1">
      <c r="A443" s="14"/>
      <c r="B443" s="257"/>
      <c r="C443" s="258"/>
      <c r="D443" s="239" t="s">
        <v>164</v>
      </c>
      <c r="E443" s="259" t="s">
        <v>1</v>
      </c>
      <c r="F443" s="260" t="s">
        <v>166</v>
      </c>
      <c r="G443" s="258"/>
      <c r="H443" s="261">
        <v>1</v>
      </c>
      <c r="I443" s="262"/>
      <c r="J443" s="258"/>
      <c r="K443" s="258"/>
      <c r="L443" s="263"/>
      <c r="M443" s="264"/>
      <c r="N443" s="265"/>
      <c r="O443" s="265"/>
      <c r="P443" s="265"/>
      <c r="Q443" s="265"/>
      <c r="R443" s="265"/>
      <c r="S443" s="265"/>
      <c r="T443" s="26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7" t="s">
        <v>164</v>
      </c>
      <c r="AU443" s="267" t="s">
        <v>82</v>
      </c>
      <c r="AV443" s="14" t="s">
        <v>159</v>
      </c>
      <c r="AW443" s="14" t="s">
        <v>30</v>
      </c>
      <c r="AX443" s="14" t="s">
        <v>80</v>
      </c>
      <c r="AY443" s="267" t="s">
        <v>152</v>
      </c>
    </row>
    <row r="444" s="2" customFormat="1" ht="24.15" customHeight="1">
      <c r="A444" s="38"/>
      <c r="B444" s="39"/>
      <c r="C444" s="226" t="s">
        <v>518</v>
      </c>
      <c r="D444" s="226" t="s">
        <v>154</v>
      </c>
      <c r="E444" s="227" t="s">
        <v>519</v>
      </c>
      <c r="F444" s="228" t="s">
        <v>520</v>
      </c>
      <c r="G444" s="229" t="s">
        <v>157</v>
      </c>
      <c r="H444" s="230">
        <v>126.40000000000001</v>
      </c>
      <c r="I444" s="231"/>
      <c r="J444" s="232">
        <f>ROUND(I444*H444,2)</f>
        <v>0</v>
      </c>
      <c r="K444" s="228" t="s">
        <v>158</v>
      </c>
      <c r="L444" s="44"/>
      <c r="M444" s="233" t="s">
        <v>1</v>
      </c>
      <c r="N444" s="234" t="s">
        <v>38</v>
      </c>
      <c r="O444" s="91"/>
      <c r="P444" s="235">
        <f>O444*H444</f>
        <v>0</v>
      </c>
      <c r="Q444" s="235">
        <v>0.00020000000000000001</v>
      </c>
      <c r="R444" s="235">
        <f>Q444*H444</f>
        <v>0.025280000000000004</v>
      </c>
      <c r="S444" s="235">
        <v>0.017780000000000001</v>
      </c>
      <c r="T444" s="236">
        <f>S444*H444</f>
        <v>2.2473920000000001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7" t="s">
        <v>191</v>
      </c>
      <c r="AT444" s="237" t="s">
        <v>154</v>
      </c>
      <c r="AU444" s="237" t="s">
        <v>82</v>
      </c>
      <c r="AY444" s="17" t="s">
        <v>152</v>
      </c>
      <c r="BE444" s="238">
        <f>IF(N444="základní",J444,0)</f>
        <v>0</v>
      </c>
      <c r="BF444" s="238">
        <f>IF(N444="snížená",J444,0)</f>
        <v>0</v>
      </c>
      <c r="BG444" s="238">
        <f>IF(N444="zákl. přenesená",J444,0)</f>
        <v>0</v>
      </c>
      <c r="BH444" s="238">
        <f>IF(N444="sníž. přenesená",J444,0)</f>
        <v>0</v>
      </c>
      <c r="BI444" s="238">
        <f>IF(N444="nulová",J444,0)</f>
        <v>0</v>
      </c>
      <c r="BJ444" s="17" t="s">
        <v>80</v>
      </c>
      <c r="BK444" s="238">
        <f>ROUND(I444*H444,2)</f>
        <v>0</v>
      </c>
      <c r="BL444" s="17" t="s">
        <v>191</v>
      </c>
      <c r="BM444" s="237" t="s">
        <v>521</v>
      </c>
    </row>
    <row r="445" s="2" customFormat="1">
      <c r="A445" s="38"/>
      <c r="B445" s="39"/>
      <c r="C445" s="40"/>
      <c r="D445" s="239" t="s">
        <v>160</v>
      </c>
      <c r="E445" s="40"/>
      <c r="F445" s="240" t="s">
        <v>522</v>
      </c>
      <c r="G445" s="40"/>
      <c r="H445" s="40"/>
      <c r="I445" s="241"/>
      <c r="J445" s="40"/>
      <c r="K445" s="40"/>
      <c r="L445" s="44"/>
      <c r="M445" s="242"/>
      <c r="N445" s="243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160</v>
      </c>
      <c r="AU445" s="17" t="s">
        <v>82</v>
      </c>
    </row>
    <row r="446" s="2" customFormat="1">
      <c r="A446" s="38"/>
      <c r="B446" s="39"/>
      <c r="C446" s="40"/>
      <c r="D446" s="244" t="s">
        <v>162</v>
      </c>
      <c r="E446" s="40"/>
      <c r="F446" s="245" t="s">
        <v>523</v>
      </c>
      <c r="G446" s="40"/>
      <c r="H446" s="40"/>
      <c r="I446" s="241"/>
      <c r="J446" s="40"/>
      <c r="K446" s="40"/>
      <c r="L446" s="44"/>
      <c r="M446" s="242"/>
      <c r="N446" s="243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162</v>
      </c>
      <c r="AU446" s="17" t="s">
        <v>82</v>
      </c>
    </row>
    <row r="447" s="15" customFormat="1">
      <c r="A447" s="15"/>
      <c r="B447" s="268"/>
      <c r="C447" s="269"/>
      <c r="D447" s="239" t="s">
        <v>164</v>
      </c>
      <c r="E447" s="270" t="s">
        <v>1</v>
      </c>
      <c r="F447" s="271" t="s">
        <v>250</v>
      </c>
      <c r="G447" s="269"/>
      <c r="H447" s="270" t="s">
        <v>1</v>
      </c>
      <c r="I447" s="272"/>
      <c r="J447" s="269"/>
      <c r="K447" s="269"/>
      <c r="L447" s="273"/>
      <c r="M447" s="274"/>
      <c r="N447" s="275"/>
      <c r="O447" s="275"/>
      <c r="P447" s="275"/>
      <c r="Q447" s="275"/>
      <c r="R447" s="275"/>
      <c r="S447" s="275"/>
      <c r="T447" s="276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7" t="s">
        <v>164</v>
      </c>
      <c r="AU447" s="277" t="s">
        <v>82</v>
      </c>
      <c r="AV447" s="15" t="s">
        <v>80</v>
      </c>
      <c r="AW447" s="15" t="s">
        <v>30</v>
      </c>
      <c r="AX447" s="15" t="s">
        <v>73</v>
      </c>
      <c r="AY447" s="277" t="s">
        <v>152</v>
      </c>
    </row>
    <row r="448" s="13" customFormat="1">
      <c r="A448" s="13"/>
      <c r="B448" s="246"/>
      <c r="C448" s="247"/>
      <c r="D448" s="239" t="s">
        <v>164</v>
      </c>
      <c r="E448" s="248" t="s">
        <v>1</v>
      </c>
      <c r="F448" s="249" t="s">
        <v>398</v>
      </c>
      <c r="G448" s="247"/>
      <c r="H448" s="250">
        <v>68.799999999999997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6" t="s">
        <v>164</v>
      </c>
      <c r="AU448" s="256" t="s">
        <v>82</v>
      </c>
      <c r="AV448" s="13" t="s">
        <v>82</v>
      </c>
      <c r="AW448" s="13" t="s">
        <v>30</v>
      </c>
      <c r="AX448" s="13" t="s">
        <v>73</v>
      </c>
      <c r="AY448" s="256" t="s">
        <v>152</v>
      </c>
    </row>
    <row r="449" s="13" customFormat="1">
      <c r="A449" s="13"/>
      <c r="B449" s="246"/>
      <c r="C449" s="247"/>
      <c r="D449" s="239" t="s">
        <v>164</v>
      </c>
      <c r="E449" s="248" t="s">
        <v>1</v>
      </c>
      <c r="F449" s="249" t="s">
        <v>399</v>
      </c>
      <c r="G449" s="247"/>
      <c r="H449" s="250">
        <v>57.600000000000001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6" t="s">
        <v>164</v>
      </c>
      <c r="AU449" s="256" t="s">
        <v>82</v>
      </c>
      <c r="AV449" s="13" t="s">
        <v>82</v>
      </c>
      <c r="AW449" s="13" t="s">
        <v>30</v>
      </c>
      <c r="AX449" s="13" t="s">
        <v>73</v>
      </c>
      <c r="AY449" s="256" t="s">
        <v>152</v>
      </c>
    </row>
    <row r="450" s="14" customFormat="1">
      <c r="A450" s="14"/>
      <c r="B450" s="257"/>
      <c r="C450" s="258"/>
      <c r="D450" s="239" t="s">
        <v>164</v>
      </c>
      <c r="E450" s="259" t="s">
        <v>1</v>
      </c>
      <c r="F450" s="260" t="s">
        <v>166</v>
      </c>
      <c r="G450" s="258"/>
      <c r="H450" s="261">
        <v>126.40000000000001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7" t="s">
        <v>164</v>
      </c>
      <c r="AU450" s="267" t="s">
        <v>82</v>
      </c>
      <c r="AV450" s="14" t="s">
        <v>159</v>
      </c>
      <c r="AW450" s="14" t="s">
        <v>30</v>
      </c>
      <c r="AX450" s="14" t="s">
        <v>80</v>
      </c>
      <c r="AY450" s="267" t="s">
        <v>152</v>
      </c>
    </row>
    <row r="451" s="2" customFormat="1" ht="24.15" customHeight="1">
      <c r="A451" s="38"/>
      <c r="B451" s="39"/>
      <c r="C451" s="226" t="s">
        <v>302</v>
      </c>
      <c r="D451" s="226" t="s">
        <v>154</v>
      </c>
      <c r="E451" s="227" t="s">
        <v>524</v>
      </c>
      <c r="F451" s="228" t="s">
        <v>525</v>
      </c>
      <c r="G451" s="229" t="s">
        <v>270</v>
      </c>
      <c r="H451" s="230">
        <v>16.75</v>
      </c>
      <c r="I451" s="231"/>
      <c r="J451" s="232">
        <f>ROUND(I451*H451,2)</f>
        <v>0</v>
      </c>
      <c r="K451" s="228" t="s">
        <v>158</v>
      </c>
      <c r="L451" s="44"/>
      <c r="M451" s="233" t="s">
        <v>1</v>
      </c>
      <c r="N451" s="234" t="s">
        <v>38</v>
      </c>
      <c r="O451" s="91"/>
      <c r="P451" s="235">
        <f>O451*H451</f>
        <v>0</v>
      </c>
      <c r="Q451" s="235">
        <v>0</v>
      </c>
      <c r="R451" s="235">
        <f>Q451*H451</f>
        <v>0</v>
      </c>
      <c r="S451" s="235">
        <v>0.0079699999999999997</v>
      </c>
      <c r="T451" s="236">
        <f>S451*H451</f>
        <v>0.13349749999999999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7" t="s">
        <v>191</v>
      </c>
      <c r="AT451" s="237" t="s">
        <v>154</v>
      </c>
      <c r="AU451" s="237" t="s">
        <v>82</v>
      </c>
      <c r="AY451" s="17" t="s">
        <v>152</v>
      </c>
      <c r="BE451" s="238">
        <f>IF(N451="základní",J451,0)</f>
        <v>0</v>
      </c>
      <c r="BF451" s="238">
        <f>IF(N451="snížená",J451,0)</f>
        <v>0</v>
      </c>
      <c r="BG451" s="238">
        <f>IF(N451="zákl. přenesená",J451,0)</f>
        <v>0</v>
      </c>
      <c r="BH451" s="238">
        <f>IF(N451="sníž. přenesená",J451,0)</f>
        <v>0</v>
      </c>
      <c r="BI451" s="238">
        <f>IF(N451="nulová",J451,0)</f>
        <v>0</v>
      </c>
      <c r="BJ451" s="17" t="s">
        <v>80</v>
      </c>
      <c r="BK451" s="238">
        <f>ROUND(I451*H451,2)</f>
        <v>0</v>
      </c>
      <c r="BL451" s="17" t="s">
        <v>191</v>
      </c>
      <c r="BM451" s="237" t="s">
        <v>526</v>
      </c>
    </row>
    <row r="452" s="2" customFormat="1">
      <c r="A452" s="38"/>
      <c r="B452" s="39"/>
      <c r="C452" s="40"/>
      <c r="D452" s="239" t="s">
        <v>160</v>
      </c>
      <c r="E452" s="40"/>
      <c r="F452" s="240" t="s">
        <v>527</v>
      </c>
      <c r="G452" s="40"/>
      <c r="H452" s="40"/>
      <c r="I452" s="241"/>
      <c r="J452" s="40"/>
      <c r="K452" s="40"/>
      <c r="L452" s="44"/>
      <c r="M452" s="242"/>
      <c r="N452" s="243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160</v>
      </c>
      <c r="AU452" s="17" t="s">
        <v>82</v>
      </c>
    </row>
    <row r="453" s="2" customFormat="1">
      <c r="A453" s="38"/>
      <c r="B453" s="39"/>
      <c r="C453" s="40"/>
      <c r="D453" s="244" t="s">
        <v>162</v>
      </c>
      <c r="E453" s="40"/>
      <c r="F453" s="245" t="s">
        <v>528</v>
      </c>
      <c r="G453" s="40"/>
      <c r="H453" s="40"/>
      <c r="I453" s="241"/>
      <c r="J453" s="40"/>
      <c r="K453" s="40"/>
      <c r="L453" s="44"/>
      <c r="M453" s="242"/>
      <c r="N453" s="243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162</v>
      </c>
      <c r="AU453" s="17" t="s">
        <v>82</v>
      </c>
    </row>
    <row r="454" s="15" customFormat="1">
      <c r="A454" s="15"/>
      <c r="B454" s="268"/>
      <c r="C454" s="269"/>
      <c r="D454" s="239" t="s">
        <v>164</v>
      </c>
      <c r="E454" s="270" t="s">
        <v>1</v>
      </c>
      <c r="F454" s="271" t="s">
        <v>250</v>
      </c>
      <c r="G454" s="269"/>
      <c r="H454" s="270" t="s">
        <v>1</v>
      </c>
      <c r="I454" s="272"/>
      <c r="J454" s="269"/>
      <c r="K454" s="269"/>
      <c r="L454" s="273"/>
      <c r="M454" s="274"/>
      <c r="N454" s="275"/>
      <c r="O454" s="275"/>
      <c r="P454" s="275"/>
      <c r="Q454" s="275"/>
      <c r="R454" s="275"/>
      <c r="S454" s="275"/>
      <c r="T454" s="276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7" t="s">
        <v>164</v>
      </c>
      <c r="AU454" s="277" t="s">
        <v>82</v>
      </c>
      <c r="AV454" s="15" t="s">
        <v>80</v>
      </c>
      <c r="AW454" s="15" t="s">
        <v>30</v>
      </c>
      <c r="AX454" s="15" t="s">
        <v>73</v>
      </c>
      <c r="AY454" s="277" t="s">
        <v>152</v>
      </c>
    </row>
    <row r="455" s="13" customFormat="1">
      <c r="A455" s="13"/>
      <c r="B455" s="246"/>
      <c r="C455" s="247"/>
      <c r="D455" s="239" t="s">
        <v>164</v>
      </c>
      <c r="E455" s="248" t="s">
        <v>1</v>
      </c>
      <c r="F455" s="249" t="s">
        <v>529</v>
      </c>
      <c r="G455" s="247"/>
      <c r="H455" s="250">
        <v>9.1500000000000004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6" t="s">
        <v>164</v>
      </c>
      <c r="AU455" s="256" t="s">
        <v>82</v>
      </c>
      <c r="AV455" s="13" t="s">
        <v>82</v>
      </c>
      <c r="AW455" s="13" t="s">
        <v>30</v>
      </c>
      <c r="AX455" s="13" t="s">
        <v>73</v>
      </c>
      <c r="AY455" s="256" t="s">
        <v>152</v>
      </c>
    </row>
    <row r="456" s="13" customFormat="1">
      <c r="A456" s="13"/>
      <c r="B456" s="246"/>
      <c r="C456" s="247"/>
      <c r="D456" s="239" t="s">
        <v>164</v>
      </c>
      <c r="E456" s="248" t="s">
        <v>1</v>
      </c>
      <c r="F456" s="249" t="s">
        <v>530</v>
      </c>
      <c r="G456" s="247"/>
      <c r="H456" s="250">
        <v>7.5999999999999996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6" t="s">
        <v>164</v>
      </c>
      <c r="AU456" s="256" t="s">
        <v>82</v>
      </c>
      <c r="AV456" s="13" t="s">
        <v>82</v>
      </c>
      <c r="AW456" s="13" t="s">
        <v>30</v>
      </c>
      <c r="AX456" s="13" t="s">
        <v>73</v>
      </c>
      <c r="AY456" s="256" t="s">
        <v>152</v>
      </c>
    </row>
    <row r="457" s="14" customFormat="1">
      <c r="A457" s="14"/>
      <c r="B457" s="257"/>
      <c r="C457" s="258"/>
      <c r="D457" s="239" t="s">
        <v>164</v>
      </c>
      <c r="E457" s="259" t="s">
        <v>1</v>
      </c>
      <c r="F457" s="260" t="s">
        <v>166</v>
      </c>
      <c r="G457" s="258"/>
      <c r="H457" s="261">
        <v>16.75</v>
      </c>
      <c r="I457" s="262"/>
      <c r="J457" s="258"/>
      <c r="K457" s="258"/>
      <c r="L457" s="263"/>
      <c r="M457" s="264"/>
      <c r="N457" s="265"/>
      <c r="O457" s="265"/>
      <c r="P457" s="265"/>
      <c r="Q457" s="265"/>
      <c r="R457" s="265"/>
      <c r="S457" s="265"/>
      <c r="T457" s="26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7" t="s">
        <v>164</v>
      </c>
      <c r="AU457" s="267" t="s">
        <v>82</v>
      </c>
      <c r="AV457" s="14" t="s">
        <v>159</v>
      </c>
      <c r="AW457" s="14" t="s">
        <v>30</v>
      </c>
      <c r="AX457" s="14" t="s">
        <v>80</v>
      </c>
      <c r="AY457" s="267" t="s">
        <v>152</v>
      </c>
    </row>
    <row r="458" s="12" customFormat="1" ht="22.8" customHeight="1">
      <c r="A458" s="12"/>
      <c r="B458" s="210"/>
      <c r="C458" s="211"/>
      <c r="D458" s="212" t="s">
        <v>72</v>
      </c>
      <c r="E458" s="224" t="s">
        <v>531</v>
      </c>
      <c r="F458" s="224" t="s">
        <v>532</v>
      </c>
      <c r="G458" s="211"/>
      <c r="H458" s="211"/>
      <c r="I458" s="214"/>
      <c r="J458" s="225">
        <f>BK458</f>
        <v>0</v>
      </c>
      <c r="K458" s="211"/>
      <c r="L458" s="216"/>
      <c r="M458" s="217"/>
      <c r="N458" s="218"/>
      <c r="O458" s="218"/>
      <c r="P458" s="219">
        <f>SUM(P459:P464)</f>
        <v>0</v>
      </c>
      <c r="Q458" s="218"/>
      <c r="R458" s="219">
        <f>SUM(R459:R464)</f>
        <v>0</v>
      </c>
      <c r="S458" s="218"/>
      <c r="T458" s="220">
        <f>SUM(T459:T464)</f>
        <v>0.20000000000000001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21" t="s">
        <v>82</v>
      </c>
      <c r="AT458" s="222" t="s">
        <v>72</v>
      </c>
      <c r="AU458" s="222" t="s">
        <v>80</v>
      </c>
      <c r="AY458" s="221" t="s">
        <v>152</v>
      </c>
      <c r="BK458" s="223">
        <f>SUM(BK459:BK464)</f>
        <v>0</v>
      </c>
    </row>
    <row r="459" s="2" customFormat="1" ht="24.15" customHeight="1">
      <c r="A459" s="38"/>
      <c r="B459" s="39"/>
      <c r="C459" s="226" t="s">
        <v>533</v>
      </c>
      <c r="D459" s="226" t="s">
        <v>154</v>
      </c>
      <c r="E459" s="227" t="s">
        <v>534</v>
      </c>
      <c r="F459" s="228" t="s">
        <v>535</v>
      </c>
      <c r="G459" s="229" t="s">
        <v>536</v>
      </c>
      <c r="H459" s="230">
        <v>200</v>
      </c>
      <c r="I459" s="231"/>
      <c r="J459" s="232">
        <f>ROUND(I459*H459,2)</f>
        <v>0</v>
      </c>
      <c r="K459" s="228" t="s">
        <v>158</v>
      </c>
      <c r="L459" s="44"/>
      <c r="M459" s="233" t="s">
        <v>1</v>
      </c>
      <c r="N459" s="234" t="s">
        <v>38</v>
      </c>
      <c r="O459" s="91"/>
      <c r="P459" s="235">
        <f>O459*H459</f>
        <v>0</v>
      </c>
      <c r="Q459" s="235">
        <v>0</v>
      </c>
      <c r="R459" s="235">
        <f>Q459*H459</f>
        <v>0</v>
      </c>
      <c r="S459" s="235">
        <v>0.001</v>
      </c>
      <c r="T459" s="236">
        <f>S459*H459</f>
        <v>0.20000000000000001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7" t="s">
        <v>191</v>
      </c>
      <c r="AT459" s="237" t="s">
        <v>154</v>
      </c>
      <c r="AU459" s="237" t="s">
        <v>82</v>
      </c>
      <c r="AY459" s="17" t="s">
        <v>152</v>
      </c>
      <c r="BE459" s="238">
        <f>IF(N459="základní",J459,0)</f>
        <v>0</v>
      </c>
      <c r="BF459" s="238">
        <f>IF(N459="snížená",J459,0)</f>
        <v>0</v>
      </c>
      <c r="BG459" s="238">
        <f>IF(N459="zákl. přenesená",J459,0)</f>
        <v>0</v>
      </c>
      <c r="BH459" s="238">
        <f>IF(N459="sníž. přenesená",J459,0)</f>
        <v>0</v>
      </c>
      <c r="BI459" s="238">
        <f>IF(N459="nulová",J459,0)</f>
        <v>0</v>
      </c>
      <c r="BJ459" s="17" t="s">
        <v>80</v>
      </c>
      <c r="BK459" s="238">
        <f>ROUND(I459*H459,2)</f>
        <v>0</v>
      </c>
      <c r="BL459" s="17" t="s">
        <v>191</v>
      </c>
      <c r="BM459" s="237" t="s">
        <v>537</v>
      </c>
    </row>
    <row r="460" s="2" customFormat="1">
      <c r="A460" s="38"/>
      <c r="B460" s="39"/>
      <c r="C460" s="40"/>
      <c r="D460" s="239" t="s">
        <v>160</v>
      </c>
      <c r="E460" s="40"/>
      <c r="F460" s="240" t="s">
        <v>538</v>
      </c>
      <c r="G460" s="40"/>
      <c r="H460" s="40"/>
      <c r="I460" s="241"/>
      <c r="J460" s="40"/>
      <c r="K460" s="40"/>
      <c r="L460" s="44"/>
      <c r="M460" s="242"/>
      <c r="N460" s="243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160</v>
      </c>
      <c r="AU460" s="17" t="s">
        <v>82</v>
      </c>
    </row>
    <row r="461" s="2" customFormat="1">
      <c r="A461" s="38"/>
      <c r="B461" s="39"/>
      <c r="C461" s="40"/>
      <c r="D461" s="244" t="s">
        <v>162</v>
      </c>
      <c r="E461" s="40"/>
      <c r="F461" s="245" t="s">
        <v>539</v>
      </c>
      <c r="G461" s="40"/>
      <c r="H461" s="40"/>
      <c r="I461" s="241"/>
      <c r="J461" s="40"/>
      <c r="K461" s="40"/>
      <c r="L461" s="44"/>
      <c r="M461" s="242"/>
      <c r="N461" s="243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162</v>
      </c>
      <c r="AU461" s="17" t="s">
        <v>82</v>
      </c>
    </row>
    <row r="462" s="15" customFormat="1">
      <c r="A462" s="15"/>
      <c r="B462" s="268"/>
      <c r="C462" s="269"/>
      <c r="D462" s="239" t="s">
        <v>164</v>
      </c>
      <c r="E462" s="270" t="s">
        <v>1</v>
      </c>
      <c r="F462" s="271" t="s">
        <v>540</v>
      </c>
      <c r="G462" s="269"/>
      <c r="H462" s="270" t="s">
        <v>1</v>
      </c>
      <c r="I462" s="272"/>
      <c r="J462" s="269"/>
      <c r="K462" s="269"/>
      <c r="L462" s="273"/>
      <c r="M462" s="274"/>
      <c r="N462" s="275"/>
      <c r="O462" s="275"/>
      <c r="P462" s="275"/>
      <c r="Q462" s="275"/>
      <c r="R462" s="275"/>
      <c r="S462" s="275"/>
      <c r="T462" s="27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7" t="s">
        <v>164</v>
      </c>
      <c r="AU462" s="277" t="s">
        <v>82</v>
      </c>
      <c r="AV462" s="15" t="s">
        <v>80</v>
      </c>
      <c r="AW462" s="15" t="s">
        <v>30</v>
      </c>
      <c r="AX462" s="15" t="s">
        <v>73</v>
      </c>
      <c r="AY462" s="277" t="s">
        <v>152</v>
      </c>
    </row>
    <row r="463" s="13" customFormat="1">
      <c r="A463" s="13"/>
      <c r="B463" s="246"/>
      <c r="C463" s="247"/>
      <c r="D463" s="239" t="s">
        <v>164</v>
      </c>
      <c r="E463" s="248" t="s">
        <v>1</v>
      </c>
      <c r="F463" s="249" t="s">
        <v>541</v>
      </c>
      <c r="G463" s="247"/>
      <c r="H463" s="250">
        <v>200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6" t="s">
        <v>164</v>
      </c>
      <c r="AU463" s="256" t="s">
        <v>82</v>
      </c>
      <c r="AV463" s="13" t="s">
        <v>82</v>
      </c>
      <c r="AW463" s="13" t="s">
        <v>30</v>
      </c>
      <c r="AX463" s="13" t="s">
        <v>73</v>
      </c>
      <c r="AY463" s="256" t="s">
        <v>152</v>
      </c>
    </row>
    <row r="464" s="14" customFormat="1">
      <c r="A464" s="14"/>
      <c r="B464" s="257"/>
      <c r="C464" s="258"/>
      <c r="D464" s="239" t="s">
        <v>164</v>
      </c>
      <c r="E464" s="259" t="s">
        <v>1</v>
      </c>
      <c r="F464" s="260" t="s">
        <v>166</v>
      </c>
      <c r="G464" s="258"/>
      <c r="H464" s="261">
        <v>200</v>
      </c>
      <c r="I464" s="262"/>
      <c r="J464" s="258"/>
      <c r="K464" s="258"/>
      <c r="L464" s="263"/>
      <c r="M464" s="264"/>
      <c r="N464" s="265"/>
      <c r="O464" s="265"/>
      <c r="P464" s="265"/>
      <c r="Q464" s="265"/>
      <c r="R464" s="265"/>
      <c r="S464" s="265"/>
      <c r="T464" s="26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7" t="s">
        <v>164</v>
      </c>
      <c r="AU464" s="267" t="s">
        <v>82</v>
      </c>
      <c r="AV464" s="14" t="s">
        <v>159</v>
      </c>
      <c r="AW464" s="14" t="s">
        <v>30</v>
      </c>
      <c r="AX464" s="14" t="s">
        <v>80</v>
      </c>
      <c r="AY464" s="267" t="s">
        <v>152</v>
      </c>
    </row>
    <row r="465" s="12" customFormat="1" ht="22.8" customHeight="1">
      <c r="A465" s="12"/>
      <c r="B465" s="210"/>
      <c r="C465" s="211"/>
      <c r="D465" s="212" t="s">
        <v>72</v>
      </c>
      <c r="E465" s="224" t="s">
        <v>542</v>
      </c>
      <c r="F465" s="224" t="s">
        <v>543</v>
      </c>
      <c r="G465" s="211"/>
      <c r="H465" s="211"/>
      <c r="I465" s="214"/>
      <c r="J465" s="225">
        <f>BK465</f>
        <v>0</v>
      </c>
      <c r="K465" s="211"/>
      <c r="L465" s="216"/>
      <c r="M465" s="217"/>
      <c r="N465" s="218"/>
      <c r="O465" s="218"/>
      <c r="P465" s="219">
        <f>SUM(P466:P470)</f>
        <v>0</v>
      </c>
      <c r="Q465" s="218"/>
      <c r="R465" s="219">
        <f>SUM(R466:R470)</f>
        <v>0</v>
      </c>
      <c r="S465" s="218"/>
      <c r="T465" s="220">
        <f>SUM(T466:T470)</f>
        <v>0.080000000000000002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21" t="s">
        <v>82</v>
      </c>
      <c r="AT465" s="222" t="s">
        <v>72</v>
      </c>
      <c r="AU465" s="222" t="s">
        <v>80</v>
      </c>
      <c r="AY465" s="221" t="s">
        <v>152</v>
      </c>
      <c r="BK465" s="223">
        <f>SUM(BK466:BK470)</f>
        <v>0</v>
      </c>
    </row>
    <row r="466" s="2" customFormat="1" ht="24.15" customHeight="1">
      <c r="A466" s="38"/>
      <c r="B466" s="39"/>
      <c r="C466" s="226" t="s">
        <v>310</v>
      </c>
      <c r="D466" s="226" t="s">
        <v>154</v>
      </c>
      <c r="E466" s="227" t="s">
        <v>544</v>
      </c>
      <c r="F466" s="228" t="s">
        <v>545</v>
      </c>
      <c r="G466" s="229" t="s">
        <v>174</v>
      </c>
      <c r="H466" s="230">
        <v>1</v>
      </c>
      <c r="I466" s="231"/>
      <c r="J466" s="232">
        <f>ROUND(I466*H466,2)</f>
        <v>0</v>
      </c>
      <c r="K466" s="228" t="s">
        <v>158</v>
      </c>
      <c r="L466" s="44"/>
      <c r="M466" s="233" t="s">
        <v>1</v>
      </c>
      <c r="N466" s="234" t="s">
        <v>38</v>
      </c>
      <c r="O466" s="91"/>
      <c r="P466" s="235">
        <f>O466*H466</f>
        <v>0</v>
      </c>
      <c r="Q466" s="235">
        <v>0</v>
      </c>
      <c r="R466" s="235">
        <f>Q466*H466</f>
        <v>0</v>
      </c>
      <c r="S466" s="235">
        <v>0.080000000000000002</v>
      </c>
      <c r="T466" s="236">
        <f>S466*H466</f>
        <v>0.080000000000000002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7" t="s">
        <v>191</v>
      </c>
      <c r="AT466" s="237" t="s">
        <v>154</v>
      </c>
      <c r="AU466" s="237" t="s">
        <v>82</v>
      </c>
      <c r="AY466" s="17" t="s">
        <v>152</v>
      </c>
      <c r="BE466" s="238">
        <f>IF(N466="základní",J466,0)</f>
        <v>0</v>
      </c>
      <c r="BF466" s="238">
        <f>IF(N466="snížená",J466,0)</f>
        <v>0</v>
      </c>
      <c r="BG466" s="238">
        <f>IF(N466="zákl. přenesená",J466,0)</f>
        <v>0</v>
      </c>
      <c r="BH466" s="238">
        <f>IF(N466="sníž. přenesená",J466,0)</f>
        <v>0</v>
      </c>
      <c r="BI466" s="238">
        <f>IF(N466="nulová",J466,0)</f>
        <v>0</v>
      </c>
      <c r="BJ466" s="17" t="s">
        <v>80</v>
      </c>
      <c r="BK466" s="238">
        <f>ROUND(I466*H466,2)</f>
        <v>0</v>
      </c>
      <c r="BL466" s="17" t="s">
        <v>191</v>
      </c>
      <c r="BM466" s="237" t="s">
        <v>546</v>
      </c>
    </row>
    <row r="467" s="2" customFormat="1">
      <c r="A467" s="38"/>
      <c r="B467" s="39"/>
      <c r="C467" s="40"/>
      <c r="D467" s="239" t="s">
        <v>160</v>
      </c>
      <c r="E467" s="40"/>
      <c r="F467" s="240" t="s">
        <v>545</v>
      </c>
      <c r="G467" s="40"/>
      <c r="H467" s="40"/>
      <c r="I467" s="241"/>
      <c r="J467" s="40"/>
      <c r="K467" s="40"/>
      <c r="L467" s="44"/>
      <c r="M467" s="242"/>
      <c r="N467" s="243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160</v>
      </c>
      <c r="AU467" s="17" t="s">
        <v>82</v>
      </c>
    </row>
    <row r="468" s="2" customFormat="1">
      <c r="A468" s="38"/>
      <c r="B468" s="39"/>
      <c r="C468" s="40"/>
      <c r="D468" s="244" t="s">
        <v>162</v>
      </c>
      <c r="E468" s="40"/>
      <c r="F468" s="245" t="s">
        <v>547</v>
      </c>
      <c r="G468" s="40"/>
      <c r="H468" s="40"/>
      <c r="I468" s="241"/>
      <c r="J468" s="40"/>
      <c r="K468" s="40"/>
      <c r="L468" s="44"/>
      <c r="M468" s="242"/>
      <c r="N468" s="243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162</v>
      </c>
      <c r="AU468" s="17" t="s">
        <v>82</v>
      </c>
    </row>
    <row r="469" s="13" customFormat="1">
      <c r="A469" s="13"/>
      <c r="B469" s="246"/>
      <c r="C469" s="247"/>
      <c r="D469" s="239" t="s">
        <v>164</v>
      </c>
      <c r="E469" s="248" t="s">
        <v>1</v>
      </c>
      <c r="F469" s="249" t="s">
        <v>80</v>
      </c>
      <c r="G469" s="247"/>
      <c r="H469" s="250">
        <v>1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6" t="s">
        <v>164</v>
      </c>
      <c r="AU469" s="256" t="s">
        <v>82</v>
      </c>
      <c r="AV469" s="13" t="s">
        <v>82</v>
      </c>
      <c r="AW469" s="13" t="s">
        <v>30</v>
      </c>
      <c r="AX469" s="13" t="s">
        <v>73</v>
      </c>
      <c r="AY469" s="256" t="s">
        <v>152</v>
      </c>
    </row>
    <row r="470" s="14" customFormat="1">
      <c r="A470" s="14"/>
      <c r="B470" s="257"/>
      <c r="C470" s="258"/>
      <c r="D470" s="239" t="s">
        <v>164</v>
      </c>
      <c r="E470" s="259" t="s">
        <v>1</v>
      </c>
      <c r="F470" s="260" t="s">
        <v>166</v>
      </c>
      <c r="G470" s="258"/>
      <c r="H470" s="261">
        <v>1</v>
      </c>
      <c r="I470" s="262"/>
      <c r="J470" s="258"/>
      <c r="K470" s="258"/>
      <c r="L470" s="263"/>
      <c r="M470" s="264"/>
      <c r="N470" s="265"/>
      <c r="O470" s="265"/>
      <c r="P470" s="265"/>
      <c r="Q470" s="265"/>
      <c r="R470" s="265"/>
      <c r="S470" s="265"/>
      <c r="T470" s="26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7" t="s">
        <v>164</v>
      </c>
      <c r="AU470" s="267" t="s">
        <v>82</v>
      </c>
      <c r="AV470" s="14" t="s">
        <v>159</v>
      </c>
      <c r="AW470" s="14" t="s">
        <v>30</v>
      </c>
      <c r="AX470" s="14" t="s">
        <v>80</v>
      </c>
      <c r="AY470" s="267" t="s">
        <v>152</v>
      </c>
    </row>
    <row r="471" s="12" customFormat="1" ht="25.92" customHeight="1">
      <c r="A471" s="12"/>
      <c r="B471" s="210"/>
      <c r="C471" s="211"/>
      <c r="D471" s="212" t="s">
        <v>72</v>
      </c>
      <c r="E471" s="213" t="s">
        <v>225</v>
      </c>
      <c r="F471" s="213" t="s">
        <v>548</v>
      </c>
      <c r="G471" s="211"/>
      <c r="H471" s="211"/>
      <c r="I471" s="214"/>
      <c r="J471" s="215">
        <f>BK471</f>
        <v>0</v>
      </c>
      <c r="K471" s="211"/>
      <c r="L471" s="216"/>
      <c r="M471" s="217"/>
      <c r="N471" s="218"/>
      <c r="O471" s="218"/>
      <c r="P471" s="219">
        <f>P472+P526</f>
        <v>0</v>
      </c>
      <c r="Q471" s="218"/>
      <c r="R471" s="219">
        <f>R472+R526</f>
        <v>0.00019800000000000002</v>
      </c>
      <c r="S471" s="218"/>
      <c r="T471" s="220">
        <f>T472+T526</f>
        <v>0.13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1" t="s">
        <v>171</v>
      </c>
      <c r="AT471" s="222" t="s">
        <v>72</v>
      </c>
      <c r="AU471" s="222" t="s">
        <v>73</v>
      </c>
      <c r="AY471" s="221" t="s">
        <v>152</v>
      </c>
      <c r="BK471" s="223">
        <f>BK472+BK526</f>
        <v>0</v>
      </c>
    </row>
    <row r="472" s="12" customFormat="1" ht="22.8" customHeight="1">
      <c r="A472" s="12"/>
      <c r="B472" s="210"/>
      <c r="C472" s="211"/>
      <c r="D472" s="212" t="s">
        <v>72</v>
      </c>
      <c r="E472" s="224" t="s">
        <v>549</v>
      </c>
      <c r="F472" s="224" t="s">
        <v>550</v>
      </c>
      <c r="G472" s="211"/>
      <c r="H472" s="211"/>
      <c r="I472" s="214"/>
      <c r="J472" s="225">
        <f>BK472</f>
        <v>0</v>
      </c>
      <c r="K472" s="211"/>
      <c r="L472" s="216"/>
      <c r="M472" s="217"/>
      <c r="N472" s="218"/>
      <c r="O472" s="218"/>
      <c r="P472" s="219">
        <f>SUM(P473:P525)</f>
        <v>0</v>
      </c>
      <c r="Q472" s="218"/>
      <c r="R472" s="219">
        <f>SUM(R473:R525)</f>
        <v>0</v>
      </c>
      <c r="S472" s="218"/>
      <c r="T472" s="220">
        <f>SUM(T473:T525)</f>
        <v>0.13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1" t="s">
        <v>171</v>
      </c>
      <c r="AT472" s="222" t="s">
        <v>72</v>
      </c>
      <c r="AU472" s="222" t="s">
        <v>80</v>
      </c>
      <c r="AY472" s="221" t="s">
        <v>152</v>
      </c>
      <c r="BK472" s="223">
        <f>SUM(BK473:BK525)</f>
        <v>0</v>
      </c>
    </row>
    <row r="473" s="2" customFormat="1" ht="21.75" customHeight="1">
      <c r="A473" s="38"/>
      <c r="B473" s="39"/>
      <c r="C473" s="226" t="s">
        <v>551</v>
      </c>
      <c r="D473" s="226" t="s">
        <v>154</v>
      </c>
      <c r="E473" s="227" t="s">
        <v>552</v>
      </c>
      <c r="F473" s="228" t="s">
        <v>553</v>
      </c>
      <c r="G473" s="229" t="s">
        <v>174</v>
      </c>
      <c r="H473" s="230">
        <v>1</v>
      </c>
      <c r="I473" s="231"/>
      <c r="J473" s="232">
        <f>ROUND(I473*H473,2)</f>
        <v>0</v>
      </c>
      <c r="K473" s="228" t="s">
        <v>158</v>
      </c>
      <c r="L473" s="44"/>
      <c r="M473" s="233" t="s">
        <v>1</v>
      </c>
      <c r="N473" s="234" t="s">
        <v>38</v>
      </c>
      <c r="O473" s="91"/>
      <c r="P473" s="235">
        <f>O473*H473</f>
        <v>0</v>
      </c>
      <c r="Q473" s="235">
        <v>0</v>
      </c>
      <c r="R473" s="235">
        <f>Q473*H473</f>
        <v>0</v>
      </c>
      <c r="S473" s="235">
        <v>0</v>
      </c>
      <c r="T473" s="23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7" t="s">
        <v>361</v>
      </c>
      <c r="AT473" s="237" t="s">
        <v>154</v>
      </c>
      <c r="AU473" s="237" t="s">
        <v>82</v>
      </c>
      <c r="AY473" s="17" t="s">
        <v>152</v>
      </c>
      <c r="BE473" s="238">
        <f>IF(N473="základní",J473,0)</f>
        <v>0</v>
      </c>
      <c r="BF473" s="238">
        <f>IF(N473="snížená",J473,0)</f>
        <v>0</v>
      </c>
      <c r="BG473" s="238">
        <f>IF(N473="zákl. přenesená",J473,0)</f>
        <v>0</v>
      </c>
      <c r="BH473" s="238">
        <f>IF(N473="sníž. přenesená",J473,0)</f>
        <v>0</v>
      </c>
      <c r="BI473" s="238">
        <f>IF(N473="nulová",J473,0)</f>
        <v>0</v>
      </c>
      <c r="BJ473" s="17" t="s">
        <v>80</v>
      </c>
      <c r="BK473" s="238">
        <f>ROUND(I473*H473,2)</f>
        <v>0</v>
      </c>
      <c r="BL473" s="17" t="s">
        <v>361</v>
      </c>
      <c r="BM473" s="237" t="s">
        <v>554</v>
      </c>
    </row>
    <row r="474" s="2" customFormat="1">
      <c r="A474" s="38"/>
      <c r="B474" s="39"/>
      <c r="C474" s="40"/>
      <c r="D474" s="239" t="s">
        <v>160</v>
      </c>
      <c r="E474" s="40"/>
      <c r="F474" s="240" t="s">
        <v>555</v>
      </c>
      <c r="G474" s="40"/>
      <c r="H474" s="40"/>
      <c r="I474" s="241"/>
      <c r="J474" s="40"/>
      <c r="K474" s="40"/>
      <c r="L474" s="44"/>
      <c r="M474" s="242"/>
      <c r="N474" s="243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160</v>
      </c>
      <c r="AU474" s="17" t="s">
        <v>82</v>
      </c>
    </row>
    <row r="475" s="2" customFormat="1">
      <c r="A475" s="38"/>
      <c r="B475" s="39"/>
      <c r="C475" s="40"/>
      <c r="D475" s="244" t="s">
        <v>162</v>
      </c>
      <c r="E475" s="40"/>
      <c r="F475" s="245" t="s">
        <v>556</v>
      </c>
      <c r="G475" s="40"/>
      <c r="H475" s="40"/>
      <c r="I475" s="241"/>
      <c r="J475" s="40"/>
      <c r="K475" s="40"/>
      <c r="L475" s="44"/>
      <c r="M475" s="242"/>
      <c r="N475" s="243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162</v>
      </c>
      <c r="AU475" s="17" t="s">
        <v>82</v>
      </c>
    </row>
    <row r="476" s="15" customFormat="1">
      <c r="A476" s="15"/>
      <c r="B476" s="268"/>
      <c r="C476" s="269"/>
      <c r="D476" s="239" t="s">
        <v>164</v>
      </c>
      <c r="E476" s="270" t="s">
        <v>1</v>
      </c>
      <c r="F476" s="271" t="s">
        <v>557</v>
      </c>
      <c r="G476" s="269"/>
      <c r="H476" s="270" t="s">
        <v>1</v>
      </c>
      <c r="I476" s="272"/>
      <c r="J476" s="269"/>
      <c r="K476" s="269"/>
      <c r="L476" s="273"/>
      <c r="M476" s="274"/>
      <c r="N476" s="275"/>
      <c r="O476" s="275"/>
      <c r="P476" s="275"/>
      <c r="Q476" s="275"/>
      <c r="R476" s="275"/>
      <c r="S476" s="275"/>
      <c r="T476" s="276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7" t="s">
        <v>164</v>
      </c>
      <c r="AU476" s="277" t="s">
        <v>82</v>
      </c>
      <c r="AV476" s="15" t="s">
        <v>80</v>
      </c>
      <c r="AW476" s="15" t="s">
        <v>30</v>
      </c>
      <c r="AX476" s="15" t="s">
        <v>73</v>
      </c>
      <c r="AY476" s="277" t="s">
        <v>152</v>
      </c>
    </row>
    <row r="477" s="13" customFormat="1">
      <c r="A477" s="13"/>
      <c r="B477" s="246"/>
      <c r="C477" s="247"/>
      <c r="D477" s="239" t="s">
        <v>164</v>
      </c>
      <c r="E477" s="248" t="s">
        <v>1</v>
      </c>
      <c r="F477" s="249" t="s">
        <v>80</v>
      </c>
      <c r="G477" s="247"/>
      <c r="H477" s="250">
        <v>1</v>
      </c>
      <c r="I477" s="251"/>
      <c r="J477" s="247"/>
      <c r="K477" s="247"/>
      <c r="L477" s="252"/>
      <c r="M477" s="253"/>
      <c r="N477" s="254"/>
      <c r="O477" s="254"/>
      <c r="P477" s="254"/>
      <c r="Q477" s="254"/>
      <c r="R477" s="254"/>
      <c r="S477" s="254"/>
      <c r="T477" s="25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6" t="s">
        <v>164</v>
      </c>
      <c r="AU477" s="256" t="s">
        <v>82</v>
      </c>
      <c r="AV477" s="13" t="s">
        <v>82</v>
      </c>
      <c r="AW477" s="13" t="s">
        <v>30</v>
      </c>
      <c r="AX477" s="13" t="s">
        <v>73</v>
      </c>
      <c r="AY477" s="256" t="s">
        <v>152</v>
      </c>
    </row>
    <row r="478" s="14" customFormat="1">
      <c r="A478" s="14"/>
      <c r="B478" s="257"/>
      <c r="C478" s="258"/>
      <c r="D478" s="239" t="s">
        <v>164</v>
      </c>
      <c r="E478" s="259" t="s">
        <v>1</v>
      </c>
      <c r="F478" s="260" t="s">
        <v>166</v>
      </c>
      <c r="G478" s="258"/>
      <c r="H478" s="261">
        <v>1</v>
      </c>
      <c r="I478" s="262"/>
      <c r="J478" s="258"/>
      <c r="K478" s="258"/>
      <c r="L478" s="263"/>
      <c r="M478" s="264"/>
      <c r="N478" s="265"/>
      <c r="O478" s="265"/>
      <c r="P478" s="265"/>
      <c r="Q478" s="265"/>
      <c r="R478" s="265"/>
      <c r="S478" s="265"/>
      <c r="T478" s="26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7" t="s">
        <v>164</v>
      </c>
      <c r="AU478" s="267" t="s">
        <v>82</v>
      </c>
      <c r="AV478" s="14" t="s">
        <v>159</v>
      </c>
      <c r="AW478" s="14" t="s">
        <v>30</v>
      </c>
      <c r="AX478" s="14" t="s">
        <v>80</v>
      </c>
      <c r="AY478" s="267" t="s">
        <v>152</v>
      </c>
    </row>
    <row r="479" s="2" customFormat="1" ht="16.5" customHeight="1">
      <c r="A479" s="38"/>
      <c r="B479" s="39"/>
      <c r="C479" s="226" t="s">
        <v>558</v>
      </c>
      <c r="D479" s="226" t="s">
        <v>154</v>
      </c>
      <c r="E479" s="227" t="s">
        <v>559</v>
      </c>
      <c r="F479" s="228" t="s">
        <v>560</v>
      </c>
      <c r="G479" s="229" t="s">
        <v>174</v>
      </c>
      <c r="H479" s="230">
        <v>2</v>
      </c>
      <c r="I479" s="231"/>
      <c r="J479" s="232">
        <f>ROUND(I479*H479,2)</f>
        <v>0</v>
      </c>
      <c r="K479" s="228" t="s">
        <v>158</v>
      </c>
      <c r="L479" s="44"/>
      <c r="M479" s="233" t="s">
        <v>1</v>
      </c>
      <c r="N479" s="234" t="s">
        <v>38</v>
      </c>
      <c r="O479" s="91"/>
      <c r="P479" s="235">
        <f>O479*H479</f>
        <v>0</v>
      </c>
      <c r="Q479" s="235">
        <v>0</v>
      </c>
      <c r="R479" s="235">
        <f>Q479*H479</f>
        <v>0</v>
      </c>
      <c r="S479" s="235">
        <v>0</v>
      </c>
      <c r="T479" s="23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7" t="s">
        <v>361</v>
      </c>
      <c r="AT479" s="237" t="s">
        <v>154</v>
      </c>
      <c r="AU479" s="237" t="s">
        <v>82</v>
      </c>
      <c r="AY479" s="17" t="s">
        <v>152</v>
      </c>
      <c r="BE479" s="238">
        <f>IF(N479="základní",J479,0)</f>
        <v>0</v>
      </c>
      <c r="BF479" s="238">
        <f>IF(N479="snížená",J479,0)</f>
        <v>0</v>
      </c>
      <c r="BG479" s="238">
        <f>IF(N479="zákl. přenesená",J479,0)</f>
        <v>0</v>
      </c>
      <c r="BH479" s="238">
        <f>IF(N479="sníž. přenesená",J479,0)</f>
        <v>0</v>
      </c>
      <c r="BI479" s="238">
        <f>IF(N479="nulová",J479,0)</f>
        <v>0</v>
      </c>
      <c r="BJ479" s="17" t="s">
        <v>80</v>
      </c>
      <c r="BK479" s="238">
        <f>ROUND(I479*H479,2)</f>
        <v>0</v>
      </c>
      <c r="BL479" s="17" t="s">
        <v>361</v>
      </c>
      <c r="BM479" s="237" t="s">
        <v>561</v>
      </c>
    </row>
    <row r="480" s="2" customFormat="1">
      <c r="A480" s="38"/>
      <c r="B480" s="39"/>
      <c r="C480" s="40"/>
      <c r="D480" s="239" t="s">
        <v>160</v>
      </c>
      <c r="E480" s="40"/>
      <c r="F480" s="240" t="s">
        <v>562</v>
      </c>
      <c r="G480" s="40"/>
      <c r="H480" s="40"/>
      <c r="I480" s="241"/>
      <c r="J480" s="40"/>
      <c r="K480" s="40"/>
      <c r="L480" s="44"/>
      <c r="M480" s="242"/>
      <c r="N480" s="243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160</v>
      </c>
      <c r="AU480" s="17" t="s">
        <v>82</v>
      </c>
    </row>
    <row r="481" s="2" customFormat="1">
      <c r="A481" s="38"/>
      <c r="B481" s="39"/>
      <c r="C481" s="40"/>
      <c r="D481" s="244" t="s">
        <v>162</v>
      </c>
      <c r="E481" s="40"/>
      <c r="F481" s="245" t="s">
        <v>563</v>
      </c>
      <c r="G481" s="40"/>
      <c r="H481" s="40"/>
      <c r="I481" s="241"/>
      <c r="J481" s="40"/>
      <c r="K481" s="40"/>
      <c r="L481" s="44"/>
      <c r="M481" s="242"/>
      <c r="N481" s="243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162</v>
      </c>
      <c r="AU481" s="17" t="s">
        <v>82</v>
      </c>
    </row>
    <row r="482" s="15" customFormat="1">
      <c r="A482" s="15"/>
      <c r="B482" s="268"/>
      <c r="C482" s="269"/>
      <c r="D482" s="239" t="s">
        <v>164</v>
      </c>
      <c r="E482" s="270" t="s">
        <v>1</v>
      </c>
      <c r="F482" s="271" t="s">
        <v>557</v>
      </c>
      <c r="G482" s="269"/>
      <c r="H482" s="270" t="s">
        <v>1</v>
      </c>
      <c r="I482" s="272"/>
      <c r="J482" s="269"/>
      <c r="K482" s="269"/>
      <c r="L482" s="273"/>
      <c r="M482" s="274"/>
      <c r="N482" s="275"/>
      <c r="O482" s="275"/>
      <c r="P482" s="275"/>
      <c r="Q482" s="275"/>
      <c r="R482" s="275"/>
      <c r="S482" s="275"/>
      <c r="T482" s="276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7" t="s">
        <v>164</v>
      </c>
      <c r="AU482" s="277" t="s">
        <v>82</v>
      </c>
      <c r="AV482" s="15" t="s">
        <v>80</v>
      </c>
      <c r="AW482" s="15" t="s">
        <v>30</v>
      </c>
      <c r="AX482" s="15" t="s">
        <v>73</v>
      </c>
      <c r="AY482" s="277" t="s">
        <v>152</v>
      </c>
    </row>
    <row r="483" s="13" customFormat="1">
      <c r="A483" s="13"/>
      <c r="B483" s="246"/>
      <c r="C483" s="247"/>
      <c r="D483" s="239" t="s">
        <v>164</v>
      </c>
      <c r="E483" s="248" t="s">
        <v>1</v>
      </c>
      <c r="F483" s="249" t="s">
        <v>82</v>
      </c>
      <c r="G483" s="247"/>
      <c r="H483" s="250">
        <v>2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6" t="s">
        <v>164</v>
      </c>
      <c r="AU483" s="256" t="s">
        <v>82</v>
      </c>
      <c r="AV483" s="13" t="s">
        <v>82</v>
      </c>
      <c r="AW483" s="13" t="s">
        <v>30</v>
      </c>
      <c r="AX483" s="13" t="s">
        <v>73</v>
      </c>
      <c r="AY483" s="256" t="s">
        <v>152</v>
      </c>
    </row>
    <row r="484" s="14" customFormat="1">
      <c r="A484" s="14"/>
      <c r="B484" s="257"/>
      <c r="C484" s="258"/>
      <c r="D484" s="239" t="s">
        <v>164</v>
      </c>
      <c r="E484" s="259" t="s">
        <v>1</v>
      </c>
      <c r="F484" s="260" t="s">
        <v>166</v>
      </c>
      <c r="G484" s="258"/>
      <c r="H484" s="261">
        <v>2</v>
      </c>
      <c r="I484" s="262"/>
      <c r="J484" s="258"/>
      <c r="K484" s="258"/>
      <c r="L484" s="263"/>
      <c r="M484" s="264"/>
      <c r="N484" s="265"/>
      <c r="O484" s="265"/>
      <c r="P484" s="265"/>
      <c r="Q484" s="265"/>
      <c r="R484" s="265"/>
      <c r="S484" s="265"/>
      <c r="T484" s="26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7" t="s">
        <v>164</v>
      </c>
      <c r="AU484" s="267" t="s">
        <v>82</v>
      </c>
      <c r="AV484" s="14" t="s">
        <v>159</v>
      </c>
      <c r="AW484" s="14" t="s">
        <v>30</v>
      </c>
      <c r="AX484" s="14" t="s">
        <v>80</v>
      </c>
      <c r="AY484" s="267" t="s">
        <v>152</v>
      </c>
    </row>
    <row r="485" s="2" customFormat="1" ht="24.15" customHeight="1">
      <c r="A485" s="38"/>
      <c r="B485" s="39"/>
      <c r="C485" s="226" t="s">
        <v>564</v>
      </c>
      <c r="D485" s="226" t="s">
        <v>154</v>
      </c>
      <c r="E485" s="227" t="s">
        <v>565</v>
      </c>
      <c r="F485" s="228" t="s">
        <v>566</v>
      </c>
      <c r="G485" s="229" t="s">
        <v>174</v>
      </c>
      <c r="H485" s="230">
        <v>1</v>
      </c>
      <c r="I485" s="231"/>
      <c r="J485" s="232">
        <f>ROUND(I485*H485,2)</f>
        <v>0</v>
      </c>
      <c r="K485" s="228" t="s">
        <v>158</v>
      </c>
      <c r="L485" s="44"/>
      <c r="M485" s="233" t="s">
        <v>1</v>
      </c>
      <c r="N485" s="234" t="s">
        <v>38</v>
      </c>
      <c r="O485" s="91"/>
      <c r="P485" s="235">
        <f>O485*H485</f>
        <v>0</v>
      </c>
      <c r="Q485" s="235">
        <v>0</v>
      </c>
      <c r="R485" s="235">
        <f>Q485*H485</f>
        <v>0</v>
      </c>
      <c r="S485" s="235">
        <v>0</v>
      </c>
      <c r="T485" s="23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7" t="s">
        <v>361</v>
      </c>
      <c r="AT485" s="237" t="s">
        <v>154</v>
      </c>
      <c r="AU485" s="237" t="s">
        <v>82</v>
      </c>
      <c r="AY485" s="17" t="s">
        <v>152</v>
      </c>
      <c r="BE485" s="238">
        <f>IF(N485="základní",J485,0)</f>
        <v>0</v>
      </c>
      <c r="BF485" s="238">
        <f>IF(N485="snížená",J485,0)</f>
        <v>0</v>
      </c>
      <c r="BG485" s="238">
        <f>IF(N485="zákl. přenesená",J485,0)</f>
        <v>0</v>
      </c>
      <c r="BH485" s="238">
        <f>IF(N485="sníž. přenesená",J485,0)</f>
        <v>0</v>
      </c>
      <c r="BI485" s="238">
        <f>IF(N485="nulová",J485,0)</f>
        <v>0</v>
      </c>
      <c r="BJ485" s="17" t="s">
        <v>80</v>
      </c>
      <c r="BK485" s="238">
        <f>ROUND(I485*H485,2)</f>
        <v>0</v>
      </c>
      <c r="BL485" s="17" t="s">
        <v>361</v>
      </c>
      <c r="BM485" s="237" t="s">
        <v>567</v>
      </c>
    </row>
    <row r="486" s="2" customFormat="1">
      <c r="A486" s="38"/>
      <c r="B486" s="39"/>
      <c r="C486" s="40"/>
      <c r="D486" s="239" t="s">
        <v>160</v>
      </c>
      <c r="E486" s="40"/>
      <c r="F486" s="240" t="s">
        <v>568</v>
      </c>
      <c r="G486" s="40"/>
      <c r="H486" s="40"/>
      <c r="I486" s="241"/>
      <c r="J486" s="40"/>
      <c r="K486" s="40"/>
      <c r="L486" s="44"/>
      <c r="M486" s="242"/>
      <c r="N486" s="243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160</v>
      </c>
      <c r="AU486" s="17" t="s">
        <v>82</v>
      </c>
    </row>
    <row r="487" s="2" customFormat="1">
      <c r="A487" s="38"/>
      <c r="B487" s="39"/>
      <c r="C487" s="40"/>
      <c r="D487" s="244" t="s">
        <v>162</v>
      </c>
      <c r="E487" s="40"/>
      <c r="F487" s="245" t="s">
        <v>569</v>
      </c>
      <c r="G487" s="40"/>
      <c r="H487" s="40"/>
      <c r="I487" s="241"/>
      <c r="J487" s="40"/>
      <c r="K487" s="40"/>
      <c r="L487" s="44"/>
      <c r="M487" s="242"/>
      <c r="N487" s="243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162</v>
      </c>
      <c r="AU487" s="17" t="s">
        <v>82</v>
      </c>
    </row>
    <row r="488" s="15" customFormat="1">
      <c r="A488" s="15"/>
      <c r="B488" s="268"/>
      <c r="C488" s="269"/>
      <c r="D488" s="239" t="s">
        <v>164</v>
      </c>
      <c r="E488" s="270" t="s">
        <v>1</v>
      </c>
      <c r="F488" s="271" t="s">
        <v>557</v>
      </c>
      <c r="G488" s="269"/>
      <c r="H488" s="270" t="s">
        <v>1</v>
      </c>
      <c r="I488" s="272"/>
      <c r="J488" s="269"/>
      <c r="K488" s="269"/>
      <c r="L488" s="273"/>
      <c r="M488" s="274"/>
      <c r="N488" s="275"/>
      <c r="O488" s="275"/>
      <c r="P488" s="275"/>
      <c r="Q488" s="275"/>
      <c r="R488" s="275"/>
      <c r="S488" s="275"/>
      <c r="T488" s="276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7" t="s">
        <v>164</v>
      </c>
      <c r="AU488" s="277" t="s">
        <v>82</v>
      </c>
      <c r="AV488" s="15" t="s">
        <v>80</v>
      </c>
      <c r="AW488" s="15" t="s">
        <v>30</v>
      </c>
      <c r="AX488" s="15" t="s">
        <v>73</v>
      </c>
      <c r="AY488" s="277" t="s">
        <v>152</v>
      </c>
    </row>
    <row r="489" s="13" customFormat="1">
      <c r="A489" s="13"/>
      <c r="B489" s="246"/>
      <c r="C489" s="247"/>
      <c r="D489" s="239" t="s">
        <v>164</v>
      </c>
      <c r="E489" s="248" t="s">
        <v>1</v>
      </c>
      <c r="F489" s="249" t="s">
        <v>80</v>
      </c>
      <c r="G489" s="247"/>
      <c r="H489" s="250">
        <v>1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6" t="s">
        <v>164</v>
      </c>
      <c r="AU489" s="256" t="s">
        <v>82</v>
      </c>
      <c r="AV489" s="13" t="s">
        <v>82</v>
      </c>
      <c r="AW489" s="13" t="s">
        <v>30</v>
      </c>
      <c r="AX489" s="13" t="s">
        <v>73</v>
      </c>
      <c r="AY489" s="256" t="s">
        <v>152</v>
      </c>
    </row>
    <row r="490" s="14" customFormat="1">
      <c r="A490" s="14"/>
      <c r="B490" s="257"/>
      <c r="C490" s="258"/>
      <c r="D490" s="239" t="s">
        <v>164</v>
      </c>
      <c r="E490" s="259" t="s">
        <v>1</v>
      </c>
      <c r="F490" s="260" t="s">
        <v>166</v>
      </c>
      <c r="G490" s="258"/>
      <c r="H490" s="261">
        <v>1</v>
      </c>
      <c r="I490" s="262"/>
      <c r="J490" s="258"/>
      <c r="K490" s="258"/>
      <c r="L490" s="263"/>
      <c r="M490" s="264"/>
      <c r="N490" s="265"/>
      <c r="O490" s="265"/>
      <c r="P490" s="265"/>
      <c r="Q490" s="265"/>
      <c r="R490" s="265"/>
      <c r="S490" s="265"/>
      <c r="T490" s="26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7" t="s">
        <v>164</v>
      </c>
      <c r="AU490" s="267" t="s">
        <v>82</v>
      </c>
      <c r="AV490" s="14" t="s">
        <v>159</v>
      </c>
      <c r="AW490" s="14" t="s">
        <v>30</v>
      </c>
      <c r="AX490" s="14" t="s">
        <v>80</v>
      </c>
      <c r="AY490" s="267" t="s">
        <v>152</v>
      </c>
    </row>
    <row r="491" s="2" customFormat="1" ht="16.5" customHeight="1">
      <c r="A491" s="38"/>
      <c r="B491" s="39"/>
      <c r="C491" s="226" t="s">
        <v>325</v>
      </c>
      <c r="D491" s="226" t="s">
        <v>154</v>
      </c>
      <c r="E491" s="227" t="s">
        <v>570</v>
      </c>
      <c r="F491" s="228" t="s">
        <v>571</v>
      </c>
      <c r="G491" s="229" t="s">
        <v>174</v>
      </c>
      <c r="H491" s="230">
        <v>1</v>
      </c>
      <c r="I491" s="231"/>
      <c r="J491" s="232">
        <f>ROUND(I491*H491,2)</f>
        <v>0</v>
      </c>
      <c r="K491" s="228" t="s">
        <v>158</v>
      </c>
      <c r="L491" s="44"/>
      <c r="M491" s="233" t="s">
        <v>1</v>
      </c>
      <c r="N491" s="234" t="s">
        <v>38</v>
      </c>
      <c r="O491" s="91"/>
      <c r="P491" s="235">
        <f>O491*H491</f>
        <v>0</v>
      </c>
      <c r="Q491" s="235">
        <v>0</v>
      </c>
      <c r="R491" s="235">
        <f>Q491*H491</f>
        <v>0</v>
      </c>
      <c r="S491" s="235">
        <v>0</v>
      </c>
      <c r="T491" s="23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7" t="s">
        <v>361</v>
      </c>
      <c r="AT491" s="237" t="s">
        <v>154</v>
      </c>
      <c r="AU491" s="237" t="s">
        <v>82</v>
      </c>
      <c r="AY491" s="17" t="s">
        <v>152</v>
      </c>
      <c r="BE491" s="238">
        <f>IF(N491="základní",J491,0)</f>
        <v>0</v>
      </c>
      <c r="BF491" s="238">
        <f>IF(N491="snížená",J491,0)</f>
        <v>0</v>
      </c>
      <c r="BG491" s="238">
        <f>IF(N491="zákl. přenesená",J491,0)</f>
        <v>0</v>
      </c>
      <c r="BH491" s="238">
        <f>IF(N491="sníž. přenesená",J491,0)</f>
        <v>0</v>
      </c>
      <c r="BI491" s="238">
        <f>IF(N491="nulová",J491,0)</f>
        <v>0</v>
      </c>
      <c r="BJ491" s="17" t="s">
        <v>80</v>
      </c>
      <c r="BK491" s="238">
        <f>ROUND(I491*H491,2)</f>
        <v>0</v>
      </c>
      <c r="BL491" s="17" t="s">
        <v>361</v>
      </c>
      <c r="BM491" s="237" t="s">
        <v>572</v>
      </c>
    </row>
    <row r="492" s="2" customFormat="1">
      <c r="A492" s="38"/>
      <c r="B492" s="39"/>
      <c r="C492" s="40"/>
      <c r="D492" s="239" t="s">
        <v>160</v>
      </c>
      <c r="E492" s="40"/>
      <c r="F492" s="240" t="s">
        <v>573</v>
      </c>
      <c r="G492" s="40"/>
      <c r="H492" s="40"/>
      <c r="I492" s="241"/>
      <c r="J492" s="40"/>
      <c r="K492" s="40"/>
      <c r="L492" s="44"/>
      <c r="M492" s="242"/>
      <c r="N492" s="243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160</v>
      </c>
      <c r="AU492" s="17" t="s">
        <v>82</v>
      </c>
    </row>
    <row r="493" s="2" customFormat="1">
      <c r="A493" s="38"/>
      <c r="B493" s="39"/>
      <c r="C493" s="40"/>
      <c r="D493" s="244" t="s">
        <v>162</v>
      </c>
      <c r="E493" s="40"/>
      <c r="F493" s="245" t="s">
        <v>574</v>
      </c>
      <c r="G493" s="40"/>
      <c r="H493" s="40"/>
      <c r="I493" s="241"/>
      <c r="J493" s="40"/>
      <c r="K493" s="40"/>
      <c r="L493" s="44"/>
      <c r="M493" s="242"/>
      <c r="N493" s="243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162</v>
      </c>
      <c r="AU493" s="17" t="s">
        <v>82</v>
      </c>
    </row>
    <row r="494" s="15" customFormat="1">
      <c r="A494" s="15"/>
      <c r="B494" s="268"/>
      <c r="C494" s="269"/>
      <c r="D494" s="239" t="s">
        <v>164</v>
      </c>
      <c r="E494" s="270" t="s">
        <v>1</v>
      </c>
      <c r="F494" s="271" t="s">
        <v>557</v>
      </c>
      <c r="G494" s="269"/>
      <c r="H494" s="270" t="s">
        <v>1</v>
      </c>
      <c r="I494" s="272"/>
      <c r="J494" s="269"/>
      <c r="K494" s="269"/>
      <c r="L494" s="273"/>
      <c r="M494" s="274"/>
      <c r="N494" s="275"/>
      <c r="O494" s="275"/>
      <c r="P494" s="275"/>
      <c r="Q494" s="275"/>
      <c r="R494" s="275"/>
      <c r="S494" s="275"/>
      <c r="T494" s="276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7" t="s">
        <v>164</v>
      </c>
      <c r="AU494" s="277" t="s">
        <v>82</v>
      </c>
      <c r="AV494" s="15" t="s">
        <v>80</v>
      </c>
      <c r="AW494" s="15" t="s">
        <v>30</v>
      </c>
      <c r="AX494" s="15" t="s">
        <v>73</v>
      </c>
      <c r="AY494" s="277" t="s">
        <v>152</v>
      </c>
    </row>
    <row r="495" s="13" customFormat="1">
      <c r="A495" s="13"/>
      <c r="B495" s="246"/>
      <c r="C495" s="247"/>
      <c r="D495" s="239" t="s">
        <v>164</v>
      </c>
      <c r="E495" s="248" t="s">
        <v>1</v>
      </c>
      <c r="F495" s="249" t="s">
        <v>80</v>
      </c>
      <c r="G495" s="247"/>
      <c r="H495" s="250">
        <v>1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6" t="s">
        <v>164</v>
      </c>
      <c r="AU495" s="256" t="s">
        <v>82</v>
      </c>
      <c r="AV495" s="13" t="s">
        <v>82</v>
      </c>
      <c r="AW495" s="13" t="s">
        <v>30</v>
      </c>
      <c r="AX495" s="13" t="s">
        <v>73</v>
      </c>
      <c r="AY495" s="256" t="s">
        <v>152</v>
      </c>
    </row>
    <row r="496" s="14" customFormat="1">
      <c r="A496" s="14"/>
      <c r="B496" s="257"/>
      <c r="C496" s="258"/>
      <c r="D496" s="239" t="s">
        <v>164</v>
      </c>
      <c r="E496" s="259" t="s">
        <v>1</v>
      </c>
      <c r="F496" s="260" t="s">
        <v>166</v>
      </c>
      <c r="G496" s="258"/>
      <c r="H496" s="261">
        <v>1</v>
      </c>
      <c r="I496" s="262"/>
      <c r="J496" s="258"/>
      <c r="K496" s="258"/>
      <c r="L496" s="263"/>
      <c r="M496" s="264"/>
      <c r="N496" s="265"/>
      <c r="O496" s="265"/>
      <c r="P496" s="265"/>
      <c r="Q496" s="265"/>
      <c r="R496" s="265"/>
      <c r="S496" s="265"/>
      <c r="T496" s="26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7" t="s">
        <v>164</v>
      </c>
      <c r="AU496" s="267" t="s">
        <v>82</v>
      </c>
      <c r="AV496" s="14" t="s">
        <v>159</v>
      </c>
      <c r="AW496" s="14" t="s">
        <v>30</v>
      </c>
      <c r="AX496" s="14" t="s">
        <v>80</v>
      </c>
      <c r="AY496" s="267" t="s">
        <v>152</v>
      </c>
    </row>
    <row r="497" s="2" customFormat="1" ht="16.5" customHeight="1">
      <c r="A497" s="38"/>
      <c r="B497" s="39"/>
      <c r="C497" s="226" t="s">
        <v>575</v>
      </c>
      <c r="D497" s="226" t="s">
        <v>154</v>
      </c>
      <c r="E497" s="227" t="s">
        <v>576</v>
      </c>
      <c r="F497" s="228" t="s">
        <v>577</v>
      </c>
      <c r="G497" s="229" t="s">
        <v>174</v>
      </c>
      <c r="H497" s="230">
        <v>2</v>
      </c>
      <c r="I497" s="231"/>
      <c r="J497" s="232">
        <f>ROUND(I497*H497,2)</f>
        <v>0</v>
      </c>
      <c r="K497" s="228" t="s">
        <v>158</v>
      </c>
      <c r="L497" s="44"/>
      <c r="M497" s="233" t="s">
        <v>1</v>
      </c>
      <c r="N497" s="234" t="s">
        <v>38</v>
      </c>
      <c r="O497" s="91"/>
      <c r="P497" s="235">
        <f>O497*H497</f>
        <v>0</v>
      </c>
      <c r="Q497" s="235">
        <v>0</v>
      </c>
      <c r="R497" s="235">
        <f>Q497*H497</f>
        <v>0</v>
      </c>
      <c r="S497" s="235">
        <v>0</v>
      </c>
      <c r="T497" s="236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7" t="s">
        <v>361</v>
      </c>
      <c r="AT497" s="237" t="s">
        <v>154</v>
      </c>
      <c r="AU497" s="237" t="s">
        <v>82</v>
      </c>
      <c r="AY497" s="17" t="s">
        <v>152</v>
      </c>
      <c r="BE497" s="238">
        <f>IF(N497="základní",J497,0)</f>
        <v>0</v>
      </c>
      <c r="BF497" s="238">
        <f>IF(N497="snížená",J497,0)</f>
        <v>0</v>
      </c>
      <c r="BG497" s="238">
        <f>IF(N497="zákl. přenesená",J497,0)</f>
        <v>0</v>
      </c>
      <c r="BH497" s="238">
        <f>IF(N497="sníž. přenesená",J497,0)</f>
        <v>0</v>
      </c>
      <c r="BI497" s="238">
        <f>IF(N497="nulová",J497,0)</f>
        <v>0</v>
      </c>
      <c r="BJ497" s="17" t="s">
        <v>80</v>
      </c>
      <c r="BK497" s="238">
        <f>ROUND(I497*H497,2)</f>
        <v>0</v>
      </c>
      <c r="BL497" s="17" t="s">
        <v>361</v>
      </c>
      <c r="BM497" s="237" t="s">
        <v>578</v>
      </c>
    </row>
    <row r="498" s="2" customFormat="1">
      <c r="A498" s="38"/>
      <c r="B498" s="39"/>
      <c r="C498" s="40"/>
      <c r="D498" s="239" t="s">
        <v>160</v>
      </c>
      <c r="E498" s="40"/>
      <c r="F498" s="240" t="s">
        <v>579</v>
      </c>
      <c r="G498" s="40"/>
      <c r="H498" s="40"/>
      <c r="I498" s="241"/>
      <c r="J498" s="40"/>
      <c r="K498" s="40"/>
      <c r="L498" s="44"/>
      <c r="M498" s="242"/>
      <c r="N498" s="243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160</v>
      </c>
      <c r="AU498" s="17" t="s">
        <v>82</v>
      </c>
    </row>
    <row r="499" s="2" customFormat="1">
      <c r="A499" s="38"/>
      <c r="B499" s="39"/>
      <c r="C499" s="40"/>
      <c r="D499" s="244" t="s">
        <v>162</v>
      </c>
      <c r="E499" s="40"/>
      <c r="F499" s="245" t="s">
        <v>580</v>
      </c>
      <c r="G499" s="40"/>
      <c r="H499" s="40"/>
      <c r="I499" s="241"/>
      <c r="J499" s="40"/>
      <c r="K499" s="40"/>
      <c r="L499" s="44"/>
      <c r="M499" s="242"/>
      <c r="N499" s="243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162</v>
      </c>
      <c r="AU499" s="17" t="s">
        <v>82</v>
      </c>
    </row>
    <row r="500" s="15" customFormat="1">
      <c r="A500" s="15"/>
      <c r="B500" s="268"/>
      <c r="C500" s="269"/>
      <c r="D500" s="239" t="s">
        <v>164</v>
      </c>
      <c r="E500" s="270" t="s">
        <v>1</v>
      </c>
      <c r="F500" s="271" t="s">
        <v>557</v>
      </c>
      <c r="G500" s="269"/>
      <c r="H500" s="270" t="s">
        <v>1</v>
      </c>
      <c r="I500" s="272"/>
      <c r="J500" s="269"/>
      <c r="K500" s="269"/>
      <c r="L500" s="273"/>
      <c r="M500" s="274"/>
      <c r="N500" s="275"/>
      <c r="O500" s="275"/>
      <c r="P500" s="275"/>
      <c r="Q500" s="275"/>
      <c r="R500" s="275"/>
      <c r="S500" s="275"/>
      <c r="T500" s="276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7" t="s">
        <v>164</v>
      </c>
      <c r="AU500" s="277" t="s">
        <v>82</v>
      </c>
      <c r="AV500" s="15" t="s">
        <v>80</v>
      </c>
      <c r="AW500" s="15" t="s">
        <v>30</v>
      </c>
      <c r="AX500" s="15" t="s">
        <v>73</v>
      </c>
      <c r="AY500" s="277" t="s">
        <v>152</v>
      </c>
    </row>
    <row r="501" s="13" customFormat="1">
      <c r="A501" s="13"/>
      <c r="B501" s="246"/>
      <c r="C501" s="247"/>
      <c r="D501" s="239" t="s">
        <v>164</v>
      </c>
      <c r="E501" s="248" t="s">
        <v>1</v>
      </c>
      <c r="F501" s="249" t="s">
        <v>82</v>
      </c>
      <c r="G501" s="247"/>
      <c r="H501" s="250">
        <v>2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6" t="s">
        <v>164</v>
      </c>
      <c r="AU501" s="256" t="s">
        <v>82</v>
      </c>
      <c r="AV501" s="13" t="s">
        <v>82</v>
      </c>
      <c r="AW501" s="13" t="s">
        <v>30</v>
      </c>
      <c r="AX501" s="13" t="s">
        <v>73</v>
      </c>
      <c r="AY501" s="256" t="s">
        <v>152</v>
      </c>
    </row>
    <row r="502" s="14" customFormat="1">
      <c r="A502" s="14"/>
      <c r="B502" s="257"/>
      <c r="C502" s="258"/>
      <c r="D502" s="239" t="s">
        <v>164</v>
      </c>
      <c r="E502" s="259" t="s">
        <v>1</v>
      </c>
      <c r="F502" s="260" t="s">
        <v>166</v>
      </c>
      <c r="G502" s="258"/>
      <c r="H502" s="261">
        <v>2</v>
      </c>
      <c r="I502" s="262"/>
      <c r="J502" s="258"/>
      <c r="K502" s="258"/>
      <c r="L502" s="263"/>
      <c r="M502" s="264"/>
      <c r="N502" s="265"/>
      <c r="O502" s="265"/>
      <c r="P502" s="265"/>
      <c r="Q502" s="265"/>
      <c r="R502" s="265"/>
      <c r="S502" s="265"/>
      <c r="T502" s="26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7" t="s">
        <v>164</v>
      </c>
      <c r="AU502" s="267" t="s">
        <v>82</v>
      </c>
      <c r="AV502" s="14" t="s">
        <v>159</v>
      </c>
      <c r="AW502" s="14" t="s">
        <v>30</v>
      </c>
      <c r="AX502" s="14" t="s">
        <v>80</v>
      </c>
      <c r="AY502" s="267" t="s">
        <v>152</v>
      </c>
    </row>
    <row r="503" s="2" customFormat="1" ht="16.5" customHeight="1">
      <c r="A503" s="38"/>
      <c r="B503" s="39"/>
      <c r="C503" s="226" t="s">
        <v>581</v>
      </c>
      <c r="D503" s="226" t="s">
        <v>154</v>
      </c>
      <c r="E503" s="227" t="s">
        <v>582</v>
      </c>
      <c r="F503" s="228" t="s">
        <v>583</v>
      </c>
      <c r="G503" s="229" t="s">
        <v>174</v>
      </c>
      <c r="H503" s="230">
        <v>1</v>
      </c>
      <c r="I503" s="231"/>
      <c r="J503" s="232">
        <f>ROUND(I503*H503,2)</f>
        <v>0</v>
      </c>
      <c r="K503" s="228" t="s">
        <v>158</v>
      </c>
      <c r="L503" s="44"/>
      <c r="M503" s="233" t="s">
        <v>1</v>
      </c>
      <c r="N503" s="234" t="s">
        <v>38</v>
      </c>
      <c r="O503" s="91"/>
      <c r="P503" s="235">
        <f>O503*H503</f>
        <v>0</v>
      </c>
      <c r="Q503" s="235">
        <v>0</v>
      </c>
      <c r="R503" s="235">
        <f>Q503*H503</f>
        <v>0</v>
      </c>
      <c r="S503" s="235">
        <v>0</v>
      </c>
      <c r="T503" s="23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7" t="s">
        <v>361</v>
      </c>
      <c r="AT503" s="237" t="s">
        <v>154</v>
      </c>
      <c r="AU503" s="237" t="s">
        <v>82</v>
      </c>
      <c r="AY503" s="17" t="s">
        <v>152</v>
      </c>
      <c r="BE503" s="238">
        <f>IF(N503="základní",J503,0)</f>
        <v>0</v>
      </c>
      <c r="BF503" s="238">
        <f>IF(N503="snížená",J503,0)</f>
        <v>0</v>
      </c>
      <c r="BG503" s="238">
        <f>IF(N503="zákl. přenesená",J503,0)</f>
        <v>0</v>
      </c>
      <c r="BH503" s="238">
        <f>IF(N503="sníž. přenesená",J503,0)</f>
        <v>0</v>
      </c>
      <c r="BI503" s="238">
        <f>IF(N503="nulová",J503,0)</f>
        <v>0</v>
      </c>
      <c r="BJ503" s="17" t="s">
        <v>80</v>
      </c>
      <c r="BK503" s="238">
        <f>ROUND(I503*H503,2)</f>
        <v>0</v>
      </c>
      <c r="BL503" s="17" t="s">
        <v>361</v>
      </c>
      <c r="BM503" s="237" t="s">
        <v>584</v>
      </c>
    </row>
    <row r="504" s="2" customFormat="1">
      <c r="A504" s="38"/>
      <c r="B504" s="39"/>
      <c r="C504" s="40"/>
      <c r="D504" s="239" t="s">
        <v>160</v>
      </c>
      <c r="E504" s="40"/>
      <c r="F504" s="240" t="s">
        <v>585</v>
      </c>
      <c r="G504" s="40"/>
      <c r="H504" s="40"/>
      <c r="I504" s="241"/>
      <c r="J504" s="40"/>
      <c r="K504" s="40"/>
      <c r="L504" s="44"/>
      <c r="M504" s="242"/>
      <c r="N504" s="243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160</v>
      </c>
      <c r="AU504" s="17" t="s">
        <v>82</v>
      </c>
    </row>
    <row r="505" s="2" customFormat="1">
      <c r="A505" s="38"/>
      <c r="B505" s="39"/>
      <c r="C505" s="40"/>
      <c r="D505" s="244" t="s">
        <v>162</v>
      </c>
      <c r="E505" s="40"/>
      <c r="F505" s="245" t="s">
        <v>586</v>
      </c>
      <c r="G505" s="40"/>
      <c r="H505" s="40"/>
      <c r="I505" s="241"/>
      <c r="J505" s="40"/>
      <c r="K505" s="40"/>
      <c r="L505" s="44"/>
      <c r="M505" s="242"/>
      <c r="N505" s="243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162</v>
      </c>
      <c r="AU505" s="17" t="s">
        <v>82</v>
      </c>
    </row>
    <row r="506" s="15" customFormat="1">
      <c r="A506" s="15"/>
      <c r="B506" s="268"/>
      <c r="C506" s="269"/>
      <c r="D506" s="239" t="s">
        <v>164</v>
      </c>
      <c r="E506" s="270" t="s">
        <v>1</v>
      </c>
      <c r="F506" s="271" t="s">
        <v>557</v>
      </c>
      <c r="G506" s="269"/>
      <c r="H506" s="270" t="s">
        <v>1</v>
      </c>
      <c r="I506" s="272"/>
      <c r="J506" s="269"/>
      <c r="K506" s="269"/>
      <c r="L506" s="273"/>
      <c r="M506" s="274"/>
      <c r="N506" s="275"/>
      <c r="O506" s="275"/>
      <c r="P506" s="275"/>
      <c r="Q506" s="275"/>
      <c r="R506" s="275"/>
      <c r="S506" s="275"/>
      <c r="T506" s="27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7" t="s">
        <v>164</v>
      </c>
      <c r="AU506" s="277" t="s">
        <v>82</v>
      </c>
      <c r="AV506" s="15" t="s">
        <v>80</v>
      </c>
      <c r="AW506" s="15" t="s">
        <v>30</v>
      </c>
      <c r="AX506" s="15" t="s">
        <v>73</v>
      </c>
      <c r="AY506" s="277" t="s">
        <v>152</v>
      </c>
    </row>
    <row r="507" s="13" customFormat="1">
      <c r="A507" s="13"/>
      <c r="B507" s="246"/>
      <c r="C507" s="247"/>
      <c r="D507" s="239" t="s">
        <v>164</v>
      </c>
      <c r="E507" s="248" t="s">
        <v>1</v>
      </c>
      <c r="F507" s="249" t="s">
        <v>80</v>
      </c>
      <c r="G507" s="247"/>
      <c r="H507" s="250">
        <v>1</v>
      </c>
      <c r="I507" s="251"/>
      <c r="J507" s="247"/>
      <c r="K507" s="247"/>
      <c r="L507" s="252"/>
      <c r="M507" s="253"/>
      <c r="N507" s="254"/>
      <c r="O507" s="254"/>
      <c r="P507" s="254"/>
      <c r="Q507" s="254"/>
      <c r="R507" s="254"/>
      <c r="S507" s="254"/>
      <c r="T507" s="25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6" t="s">
        <v>164</v>
      </c>
      <c r="AU507" s="256" t="s">
        <v>82</v>
      </c>
      <c r="AV507" s="13" t="s">
        <v>82</v>
      </c>
      <c r="AW507" s="13" t="s">
        <v>30</v>
      </c>
      <c r="AX507" s="13" t="s">
        <v>73</v>
      </c>
      <c r="AY507" s="256" t="s">
        <v>152</v>
      </c>
    </row>
    <row r="508" s="14" customFormat="1">
      <c r="A508" s="14"/>
      <c r="B508" s="257"/>
      <c r="C508" s="258"/>
      <c r="D508" s="239" t="s">
        <v>164</v>
      </c>
      <c r="E508" s="259" t="s">
        <v>1</v>
      </c>
      <c r="F508" s="260" t="s">
        <v>166</v>
      </c>
      <c r="G508" s="258"/>
      <c r="H508" s="261">
        <v>1</v>
      </c>
      <c r="I508" s="262"/>
      <c r="J508" s="258"/>
      <c r="K508" s="258"/>
      <c r="L508" s="263"/>
      <c r="M508" s="264"/>
      <c r="N508" s="265"/>
      <c r="O508" s="265"/>
      <c r="P508" s="265"/>
      <c r="Q508" s="265"/>
      <c r="R508" s="265"/>
      <c r="S508" s="265"/>
      <c r="T508" s="26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7" t="s">
        <v>164</v>
      </c>
      <c r="AU508" s="267" t="s">
        <v>82</v>
      </c>
      <c r="AV508" s="14" t="s">
        <v>159</v>
      </c>
      <c r="AW508" s="14" t="s">
        <v>30</v>
      </c>
      <c r="AX508" s="14" t="s">
        <v>80</v>
      </c>
      <c r="AY508" s="267" t="s">
        <v>152</v>
      </c>
    </row>
    <row r="509" s="2" customFormat="1" ht="33" customHeight="1">
      <c r="A509" s="38"/>
      <c r="B509" s="39"/>
      <c r="C509" s="226" t="s">
        <v>587</v>
      </c>
      <c r="D509" s="226" t="s">
        <v>154</v>
      </c>
      <c r="E509" s="227" t="s">
        <v>588</v>
      </c>
      <c r="F509" s="228" t="s">
        <v>589</v>
      </c>
      <c r="G509" s="229" t="s">
        <v>174</v>
      </c>
      <c r="H509" s="230">
        <v>2</v>
      </c>
      <c r="I509" s="231"/>
      <c r="J509" s="232">
        <f>ROUND(I509*H509,2)</f>
        <v>0</v>
      </c>
      <c r="K509" s="228" t="s">
        <v>158</v>
      </c>
      <c r="L509" s="44"/>
      <c r="M509" s="233" t="s">
        <v>1</v>
      </c>
      <c r="N509" s="234" t="s">
        <v>38</v>
      </c>
      <c r="O509" s="91"/>
      <c r="P509" s="235">
        <f>O509*H509</f>
        <v>0</v>
      </c>
      <c r="Q509" s="235">
        <v>0</v>
      </c>
      <c r="R509" s="235">
        <f>Q509*H509</f>
        <v>0</v>
      </c>
      <c r="S509" s="235">
        <v>0</v>
      </c>
      <c r="T509" s="23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37" t="s">
        <v>361</v>
      </c>
      <c r="AT509" s="237" t="s">
        <v>154</v>
      </c>
      <c r="AU509" s="237" t="s">
        <v>82</v>
      </c>
      <c r="AY509" s="17" t="s">
        <v>152</v>
      </c>
      <c r="BE509" s="238">
        <f>IF(N509="základní",J509,0)</f>
        <v>0</v>
      </c>
      <c r="BF509" s="238">
        <f>IF(N509="snížená",J509,0)</f>
        <v>0</v>
      </c>
      <c r="BG509" s="238">
        <f>IF(N509="zákl. přenesená",J509,0)</f>
        <v>0</v>
      </c>
      <c r="BH509" s="238">
        <f>IF(N509="sníž. přenesená",J509,0)</f>
        <v>0</v>
      </c>
      <c r="BI509" s="238">
        <f>IF(N509="nulová",J509,0)</f>
        <v>0</v>
      </c>
      <c r="BJ509" s="17" t="s">
        <v>80</v>
      </c>
      <c r="BK509" s="238">
        <f>ROUND(I509*H509,2)</f>
        <v>0</v>
      </c>
      <c r="BL509" s="17" t="s">
        <v>361</v>
      </c>
      <c r="BM509" s="237" t="s">
        <v>590</v>
      </c>
    </row>
    <row r="510" s="2" customFormat="1">
      <c r="A510" s="38"/>
      <c r="B510" s="39"/>
      <c r="C510" s="40"/>
      <c r="D510" s="239" t="s">
        <v>160</v>
      </c>
      <c r="E510" s="40"/>
      <c r="F510" s="240" t="s">
        <v>591</v>
      </c>
      <c r="G510" s="40"/>
      <c r="H510" s="40"/>
      <c r="I510" s="241"/>
      <c r="J510" s="40"/>
      <c r="K510" s="40"/>
      <c r="L510" s="44"/>
      <c r="M510" s="242"/>
      <c r="N510" s="243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160</v>
      </c>
      <c r="AU510" s="17" t="s">
        <v>82</v>
      </c>
    </row>
    <row r="511" s="2" customFormat="1">
      <c r="A511" s="38"/>
      <c r="B511" s="39"/>
      <c r="C511" s="40"/>
      <c r="D511" s="244" t="s">
        <v>162</v>
      </c>
      <c r="E511" s="40"/>
      <c r="F511" s="245" t="s">
        <v>592</v>
      </c>
      <c r="G511" s="40"/>
      <c r="H511" s="40"/>
      <c r="I511" s="241"/>
      <c r="J511" s="40"/>
      <c r="K511" s="40"/>
      <c r="L511" s="44"/>
      <c r="M511" s="242"/>
      <c r="N511" s="243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162</v>
      </c>
      <c r="AU511" s="17" t="s">
        <v>82</v>
      </c>
    </row>
    <row r="512" s="13" customFormat="1">
      <c r="A512" s="13"/>
      <c r="B512" s="246"/>
      <c r="C512" s="247"/>
      <c r="D512" s="239" t="s">
        <v>164</v>
      </c>
      <c r="E512" s="248" t="s">
        <v>1</v>
      </c>
      <c r="F512" s="249" t="s">
        <v>82</v>
      </c>
      <c r="G512" s="247"/>
      <c r="H512" s="250">
        <v>2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6" t="s">
        <v>164</v>
      </c>
      <c r="AU512" s="256" t="s">
        <v>82</v>
      </c>
      <c r="AV512" s="13" t="s">
        <v>82</v>
      </c>
      <c r="AW512" s="13" t="s">
        <v>30</v>
      </c>
      <c r="AX512" s="13" t="s">
        <v>73</v>
      </c>
      <c r="AY512" s="256" t="s">
        <v>152</v>
      </c>
    </row>
    <row r="513" s="14" customFormat="1">
      <c r="A513" s="14"/>
      <c r="B513" s="257"/>
      <c r="C513" s="258"/>
      <c r="D513" s="239" t="s">
        <v>164</v>
      </c>
      <c r="E513" s="259" t="s">
        <v>1</v>
      </c>
      <c r="F513" s="260" t="s">
        <v>166</v>
      </c>
      <c r="G513" s="258"/>
      <c r="H513" s="261">
        <v>2</v>
      </c>
      <c r="I513" s="262"/>
      <c r="J513" s="258"/>
      <c r="K513" s="258"/>
      <c r="L513" s="263"/>
      <c r="M513" s="264"/>
      <c r="N513" s="265"/>
      <c r="O513" s="265"/>
      <c r="P513" s="265"/>
      <c r="Q513" s="265"/>
      <c r="R513" s="265"/>
      <c r="S513" s="265"/>
      <c r="T513" s="26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7" t="s">
        <v>164</v>
      </c>
      <c r="AU513" s="267" t="s">
        <v>82</v>
      </c>
      <c r="AV513" s="14" t="s">
        <v>159</v>
      </c>
      <c r="AW513" s="14" t="s">
        <v>30</v>
      </c>
      <c r="AX513" s="14" t="s">
        <v>80</v>
      </c>
      <c r="AY513" s="267" t="s">
        <v>152</v>
      </c>
    </row>
    <row r="514" s="2" customFormat="1" ht="24.15" customHeight="1">
      <c r="A514" s="38"/>
      <c r="B514" s="39"/>
      <c r="C514" s="226" t="s">
        <v>593</v>
      </c>
      <c r="D514" s="226" t="s">
        <v>154</v>
      </c>
      <c r="E514" s="227" t="s">
        <v>594</v>
      </c>
      <c r="F514" s="228" t="s">
        <v>595</v>
      </c>
      <c r="G514" s="229" t="s">
        <v>174</v>
      </c>
      <c r="H514" s="230">
        <v>1</v>
      </c>
      <c r="I514" s="231"/>
      <c r="J514" s="232">
        <f>ROUND(I514*H514,2)</f>
        <v>0</v>
      </c>
      <c r="K514" s="228" t="s">
        <v>158</v>
      </c>
      <c r="L514" s="44"/>
      <c r="M514" s="233" t="s">
        <v>1</v>
      </c>
      <c r="N514" s="234" t="s">
        <v>38</v>
      </c>
      <c r="O514" s="91"/>
      <c r="P514" s="235">
        <f>O514*H514</f>
        <v>0</v>
      </c>
      <c r="Q514" s="235">
        <v>0</v>
      </c>
      <c r="R514" s="235">
        <f>Q514*H514</f>
        <v>0</v>
      </c>
      <c r="S514" s="235">
        <v>0.029999999999999999</v>
      </c>
      <c r="T514" s="236">
        <f>S514*H514</f>
        <v>0.029999999999999999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7" t="s">
        <v>361</v>
      </c>
      <c r="AT514" s="237" t="s">
        <v>154</v>
      </c>
      <c r="AU514" s="237" t="s">
        <v>82</v>
      </c>
      <c r="AY514" s="17" t="s">
        <v>152</v>
      </c>
      <c r="BE514" s="238">
        <f>IF(N514="základní",J514,0)</f>
        <v>0</v>
      </c>
      <c r="BF514" s="238">
        <f>IF(N514="snížená",J514,0)</f>
        <v>0</v>
      </c>
      <c r="BG514" s="238">
        <f>IF(N514="zákl. přenesená",J514,0)</f>
        <v>0</v>
      </c>
      <c r="BH514" s="238">
        <f>IF(N514="sníž. přenesená",J514,0)</f>
        <v>0</v>
      </c>
      <c r="BI514" s="238">
        <f>IF(N514="nulová",J514,0)</f>
        <v>0</v>
      </c>
      <c r="BJ514" s="17" t="s">
        <v>80</v>
      </c>
      <c r="BK514" s="238">
        <f>ROUND(I514*H514,2)</f>
        <v>0</v>
      </c>
      <c r="BL514" s="17" t="s">
        <v>361</v>
      </c>
      <c r="BM514" s="237" t="s">
        <v>596</v>
      </c>
    </row>
    <row r="515" s="2" customFormat="1">
      <c r="A515" s="38"/>
      <c r="B515" s="39"/>
      <c r="C515" s="40"/>
      <c r="D515" s="239" t="s">
        <v>160</v>
      </c>
      <c r="E515" s="40"/>
      <c r="F515" s="240" t="s">
        <v>597</v>
      </c>
      <c r="G515" s="40"/>
      <c r="H515" s="40"/>
      <c r="I515" s="241"/>
      <c r="J515" s="40"/>
      <c r="K515" s="40"/>
      <c r="L515" s="44"/>
      <c r="M515" s="242"/>
      <c r="N515" s="243"/>
      <c r="O515" s="91"/>
      <c r="P515" s="91"/>
      <c r="Q515" s="91"/>
      <c r="R515" s="91"/>
      <c r="S515" s="91"/>
      <c r="T515" s="92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160</v>
      </c>
      <c r="AU515" s="17" t="s">
        <v>82</v>
      </c>
    </row>
    <row r="516" s="2" customFormat="1">
      <c r="A516" s="38"/>
      <c r="B516" s="39"/>
      <c r="C516" s="40"/>
      <c r="D516" s="244" t="s">
        <v>162</v>
      </c>
      <c r="E516" s="40"/>
      <c r="F516" s="245" t="s">
        <v>598</v>
      </c>
      <c r="G516" s="40"/>
      <c r="H516" s="40"/>
      <c r="I516" s="241"/>
      <c r="J516" s="40"/>
      <c r="K516" s="40"/>
      <c r="L516" s="44"/>
      <c r="M516" s="242"/>
      <c r="N516" s="243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162</v>
      </c>
      <c r="AU516" s="17" t="s">
        <v>82</v>
      </c>
    </row>
    <row r="517" s="15" customFormat="1">
      <c r="A517" s="15"/>
      <c r="B517" s="268"/>
      <c r="C517" s="269"/>
      <c r="D517" s="239" t="s">
        <v>164</v>
      </c>
      <c r="E517" s="270" t="s">
        <v>1</v>
      </c>
      <c r="F517" s="271" t="s">
        <v>599</v>
      </c>
      <c r="G517" s="269"/>
      <c r="H517" s="270" t="s">
        <v>1</v>
      </c>
      <c r="I517" s="272"/>
      <c r="J517" s="269"/>
      <c r="K517" s="269"/>
      <c r="L517" s="273"/>
      <c r="M517" s="274"/>
      <c r="N517" s="275"/>
      <c r="O517" s="275"/>
      <c r="P517" s="275"/>
      <c r="Q517" s="275"/>
      <c r="R517" s="275"/>
      <c r="S517" s="275"/>
      <c r="T517" s="276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7" t="s">
        <v>164</v>
      </c>
      <c r="AU517" s="277" t="s">
        <v>82</v>
      </c>
      <c r="AV517" s="15" t="s">
        <v>80</v>
      </c>
      <c r="AW517" s="15" t="s">
        <v>30</v>
      </c>
      <c r="AX517" s="15" t="s">
        <v>73</v>
      </c>
      <c r="AY517" s="277" t="s">
        <v>152</v>
      </c>
    </row>
    <row r="518" s="13" customFormat="1">
      <c r="A518" s="13"/>
      <c r="B518" s="246"/>
      <c r="C518" s="247"/>
      <c r="D518" s="239" t="s">
        <v>164</v>
      </c>
      <c r="E518" s="248" t="s">
        <v>1</v>
      </c>
      <c r="F518" s="249" t="s">
        <v>80</v>
      </c>
      <c r="G518" s="247"/>
      <c r="H518" s="250">
        <v>1</v>
      </c>
      <c r="I518" s="251"/>
      <c r="J518" s="247"/>
      <c r="K518" s="247"/>
      <c r="L518" s="252"/>
      <c r="M518" s="253"/>
      <c r="N518" s="254"/>
      <c r="O518" s="254"/>
      <c r="P518" s="254"/>
      <c r="Q518" s="254"/>
      <c r="R518" s="254"/>
      <c r="S518" s="254"/>
      <c r="T518" s="25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6" t="s">
        <v>164</v>
      </c>
      <c r="AU518" s="256" t="s">
        <v>82</v>
      </c>
      <c r="AV518" s="13" t="s">
        <v>82</v>
      </c>
      <c r="AW518" s="13" t="s">
        <v>30</v>
      </c>
      <c r="AX518" s="13" t="s">
        <v>73</v>
      </c>
      <c r="AY518" s="256" t="s">
        <v>152</v>
      </c>
    </row>
    <row r="519" s="14" customFormat="1">
      <c r="A519" s="14"/>
      <c r="B519" s="257"/>
      <c r="C519" s="258"/>
      <c r="D519" s="239" t="s">
        <v>164</v>
      </c>
      <c r="E519" s="259" t="s">
        <v>1</v>
      </c>
      <c r="F519" s="260" t="s">
        <v>166</v>
      </c>
      <c r="G519" s="258"/>
      <c r="H519" s="261">
        <v>1</v>
      </c>
      <c r="I519" s="262"/>
      <c r="J519" s="258"/>
      <c r="K519" s="258"/>
      <c r="L519" s="263"/>
      <c r="M519" s="264"/>
      <c r="N519" s="265"/>
      <c r="O519" s="265"/>
      <c r="P519" s="265"/>
      <c r="Q519" s="265"/>
      <c r="R519" s="265"/>
      <c r="S519" s="265"/>
      <c r="T519" s="26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7" t="s">
        <v>164</v>
      </c>
      <c r="AU519" s="267" t="s">
        <v>82</v>
      </c>
      <c r="AV519" s="14" t="s">
        <v>159</v>
      </c>
      <c r="AW519" s="14" t="s">
        <v>30</v>
      </c>
      <c r="AX519" s="14" t="s">
        <v>80</v>
      </c>
      <c r="AY519" s="267" t="s">
        <v>152</v>
      </c>
    </row>
    <row r="520" s="2" customFormat="1" ht="24.15" customHeight="1">
      <c r="A520" s="38"/>
      <c r="B520" s="39"/>
      <c r="C520" s="226" t="s">
        <v>600</v>
      </c>
      <c r="D520" s="226" t="s">
        <v>154</v>
      </c>
      <c r="E520" s="227" t="s">
        <v>601</v>
      </c>
      <c r="F520" s="228" t="s">
        <v>602</v>
      </c>
      <c r="G520" s="229" t="s">
        <v>174</v>
      </c>
      <c r="H520" s="230">
        <v>1</v>
      </c>
      <c r="I520" s="231"/>
      <c r="J520" s="232">
        <f>ROUND(I520*H520,2)</f>
        <v>0</v>
      </c>
      <c r="K520" s="228" t="s">
        <v>158</v>
      </c>
      <c r="L520" s="44"/>
      <c r="M520" s="233" t="s">
        <v>1</v>
      </c>
      <c r="N520" s="234" t="s">
        <v>38</v>
      </c>
      <c r="O520" s="91"/>
      <c r="P520" s="235">
        <f>O520*H520</f>
        <v>0</v>
      </c>
      <c r="Q520" s="235">
        <v>0</v>
      </c>
      <c r="R520" s="235">
        <f>Q520*H520</f>
        <v>0</v>
      </c>
      <c r="S520" s="235">
        <v>0.10000000000000001</v>
      </c>
      <c r="T520" s="236">
        <f>S520*H520</f>
        <v>0.10000000000000001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7" t="s">
        <v>361</v>
      </c>
      <c r="AT520" s="237" t="s">
        <v>154</v>
      </c>
      <c r="AU520" s="237" t="s">
        <v>82</v>
      </c>
      <c r="AY520" s="17" t="s">
        <v>152</v>
      </c>
      <c r="BE520" s="238">
        <f>IF(N520="základní",J520,0)</f>
        <v>0</v>
      </c>
      <c r="BF520" s="238">
        <f>IF(N520="snížená",J520,0)</f>
        <v>0</v>
      </c>
      <c r="BG520" s="238">
        <f>IF(N520="zákl. přenesená",J520,0)</f>
        <v>0</v>
      </c>
      <c r="BH520" s="238">
        <f>IF(N520="sníž. přenesená",J520,0)</f>
        <v>0</v>
      </c>
      <c r="BI520" s="238">
        <f>IF(N520="nulová",J520,0)</f>
        <v>0</v>
      </c>
      <c r="BJ520" s="17" t="s">
        <v>80</v>
      </c>
      <c r="BK520" s="238">
        <f>ROUND(I520*H520,2)</f>
        <v>0</v>
      </c>
      <c r="BL520" s="17" t="s">
        <v>361</v>
      </c>
      <c r="BM520" s="237" t="s">
        <v>603</v>
      </c>
    </row>
    <row r="521" s="2" customFormat="1">
      <c r="A521" s="38"/>
      <c r="B521" s="39"/>
      <c r="C521" s="40"/>
      <c r="D521" s="239" t="s">
        <v>160</v>
      </c>
      <c r="E521" s="40"/>
      <c r="F521" s="240" t="s">
        <v>604</v>
      </c>
      <c r="G521" s="40"/>
      <c r="H521" s="40"/>
      <c r="I521" s="241"/>
      <c r="J521" s="40"/>
      <c r="K521" s="40"/>
      <c r="L521" s="44"/>
      <c r="M521" s="242"/>
      <c r="N521" s="243"/>
      <c r="O521" s="91"/>
      <c r="P521" s="91"/>
      <c r="Q521" s="91"/>
      <c r="R521" s="91"/>
      <c r="S521" s="91"/>
      <c r="T521" s="92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160</v>
      </c>
      <c r="AU521" s="17" t="s">
        <v>82</v>
      </c>
    </row>
    <row r="522" s="2" customFormat="1">
      <c r="A522" s="38"/>
      <c r="B522" s="39"/>
      <c r="C522" s="40"/>
      <c r="D522" s="244" t="s">
        <v>162</v>
      </c>
      <c r="E522" s="40"/>
      <c r="F522" s="245" t="s">
        <v>605</v>
      </c>
      <c r="G522" s="40"/>
      <c r="H522" s="40"/>
      <c r="I522" s="241"/>
      <c r="J522" s="40"/>
      <c r="K522" s="40"/>
      <c r="L522" s="44"/>
      <c r="M522" s="242"/>
      <c r="N522" s="243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162</v>
      </c>
      <c r="AU522" s="17" t="s">
        <v>82</v>
      </c>
    </row>
    <row r="523" s="15" customFormat="1">
      <c r="A523" s="15"/>
      <c r="B523" s="268"/>
      <c r="C523" s="269"/>
      <c r="D523" s="239" t="s">
        <v>164</v>
      </c>
      <c r="E523" s="270" t="s">
        <v>1</v>
      </c>
      <c r="F523" s="271" t="s">
        <v>606</v>
      </c>
      <c r="G523" s="269"/>
      <c r="H523" s="270" t="s">
        <v>1</v>
      </c>
      <c r="I523" s="272"/>
      <c r="J523" s="269"/>
      <c r="K523" s="269"/>
      <c r="L523" s="273"/>
      <c r="M523" s="274"/>
      <c r="N523" s="275"/>
      <c r="O523" s="275"/>
      <c r="P523" s="275"/>
      <c r="Q523" s="275"/>
      <c r="R523" s="275"/>
      <c r="S523" s="275"/>
      <c r="T523" s="276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7" t="s">
        <v>164</v>
      </c>
      <c r="AU523" s="277" t="s">
        <v>82</v>
      </c>
      <c r="AV523" s="15" t="s">
        <v>80</v>
      </c>
      <c r="AW523" s="15" t="s">
        <v>30</v>
      </c>
      <c r="AX523" s="15" t="s">
        <v>73</v>
      </c>
      <c r="AY523" s="277" t="s">
        <v>152</v>
      </c>
    </row>
    <row r="524" s="13" customFormat="1">
      <c r="A524" s="13"/>
      <c r="B524" s="246"/>
      <c r="C524" s="247"/>
      <c r="D524" s="239" t="s">
        <v>164</v>
      </c>
      <c r="E524" s="248" t="s">
        <v>1</v>
      </c>
      <c r="F524" s="249" t="s">
        <v>80</v>
      </c>
      <c r="G524" s="247"/>
      <c r="H524" s="250">
        <v>1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6" t="s">
        <v>164</v>
      </c>
      <c r="AU524" s="256" t="s">
        <v>82</v>
      </c>
      <c r="AV524" s="13" t="s">
        <v>82</v>
      </c>
      <c r="AW524" s="13" t="s">
        <v>30</v>
      </c>
      <c r="AX524" s="13" t="s">
        <v>73</v>
      </c>
      <c r="AY524" s="256" t="s">
        <v>152</v>
      </c>
    </row>
    <row r="525" s="14" customFormat="1">
      <c r="A525" s="14"/>
      <c r="B525" s="257"/>
      <c r="C525" s="258"/>
      <c r="D525" s="239" t="s">
        <v>164</v>
      </c>
      <c r="E525" s="259" t="s">
        <v>1</v>
      </c>
      <c r="F525" s="260" t="s">
        <v>166</v>
      </c>
      <c r="G525" s="258"/>
      <c r="H525" s="261">
        <v>1</v>
      </c>
      <c r="I525" s="262"/>
      <c r="J525" s="258"/>
      <c r="K525" s="258"/>
      <c r="L525" s="263"/>
      <c r="M525" s="264"/>
      <c r="N525" s="265"/>
      <c r="O525" s="265"/>
      <c r="P525" s="265"/>
      <c r="Q525" s="265"/>
      <c r="R525" s="265"/>
      <c r="S525" s="265"/>
      <c r="T525" s="26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7" t="s">
        <v>164</v>
      </c>
      <c r="AU525" s="267" t="s">
        <v>82</v>
      </c>
      <c r="AV525" s="14" t="s">
        <v>159</v>
      </c>
      <c r="AW525" s="14" t="s">
        <v>30</v>
      </c>
      <c r="AX525" s="14" t="s">
        <v>80</v>
      </c>
      <c r="AY525" s="267" t="s">
        <v>152</v>
      </c>
    </row>
    <row r="526" s="12" customFormat="1" ht="22.8" customHeight="1">
      <c r="A526" s="12"/>
      <c r="B526" s="210"/>
      <c r="C526" s="211"/>
      <c r="D526" s="212" t="s">
        <v>72</v>
      </c>
      <c r="E526" s="224" t="s">
        <v>607</v>
      </c>
      <c r="F526" s="224" t="s">
        <v>608</v>
      </c>
      <c r="G526" s="211"/>
      <c r="H526" s="211"/>
      <c r="I526" s="214"/>
      <c r="J526" s="225">
        <f>BK526</f>
        <v>0</v>
      </c>
      <c r="K526" s="211"/>
      <c r="L526" s="216"/>
      <c r="M526" s="217"/>
      <c r="N526" s="218"/>
      <c r="O526" s="218"/>
      <c r="P526" s="219">
        <f>SUM(P527:P543)</f>
        <v>0</v>
      </c>
      <c r="Q526" s="218"/>
      <c r="R526" s="219">
        <f>SUM(R527:R543)</f>
        <v>0.00019800000000000002</v>
      </c>
      <c r="S526" s="218"/>
      <c r="T526" s="220">
        <f>SUM(T527:T543)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21" t="s">
        <v>171</v>
      </c>
      <c r="AT526" s="222" t="s">
        <v>72</v>
      </c>
      <c r="AU526" s="222" t="s">
        <v>80</v>
      </c>
      <c r="AY526" s="221" t="s">
        <v>152</v>
      </c>
      <c r="BK526" s="223">
        <f>SUM(BK527:BK543)</f>
        <v>0</v>
      </c>
    </row>
    <row r="527" s="2" customFormat="1" ht="21.75" customHeight="1">
      <c r="A527" s="38"/>
      <c r="B527" s="39"/>
      <c r="C527" s="226" t="s">
        <v>223</v>
      </c>
      <c r="D527" s="226" t="s">
        <v>154</v>
      </c>
      <c r="E527" s="227" t="s">
        <v>609</v>
      </c>
      <c r="F527" s="228" t="s">
        <v>610</v>
      </c>
      <c r="G527" s="229" t="s">
        <v>611</v>
      </c>
      <c r="H527" s="230">
        <v>0.02</v>
      </c>
      <c r="I527" s="231"/>
      <c r="J527" s="232">
        <f>ROUND(I527*H527,2)</f>
        <v>0</v>
      </c>
      <c r="K527" s="228" t="s">
        <v>158</v>
      </c>
      <c r="L527" s="44"/>
      <c r="M527" s="233" t="s">
        <v>1</v>
      </c>
      <c r="N527" s="234" t="s">
        <v>38</v>
      </c>
      <c r="O527" s="91"/>
      <c r="P527" s="235">
        <f>O527*H527</f>
        <v>0</v>
      </c>
      <c r="Q527" s="235">
        <v>0.0099000000000000008</v>
      </c>
      <c r="R527" s="235">
        <f>Q527*H527</f>
        <v>0.00019800000000000002</v>
      </c>
      <c r="S527" s="235">
        <v>0</v>
      </c>
      <c r="T527" s="23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37" t="s">
        <v>361</v>
      </c>
      <c r="AT527" s="237" t="s">
        <v>154</v>
      </c>
      <c r="AU527" s="237" t="s">
        <v>82</v>
      </c>
      <c r="AY527" s="17" t="s">
        <v>152</v>
      </c>
      <c r="BE527" s="238">
        <f>IF(N527="základní",J527,0)</f>
        <v>0</v>
      </c>
      <c r="BF527" s="238">
        <f>IF(N527="snížená",J527,0)</f>
        <v>0</v>
      </c>
      <c r="BG527" s="238">
        <f>IF(N527="zákl. přenesená",J527,0)</f>
        <v>0</v>
      </c>
      <c r="BH527" s="238">
        <f>IF(N527="sníž. přenesená",J527,0)</f>
        <v>0</v>
      </c>
      <c r="BI527" s="238">
        <f>IF(N527="nulová",J527,0)</f>
        <v>0</v>
      </c>
      <c r="BJ527" s="17" t="s">
        <v>80</v>
      </c>
      <c r="BK527" s="238">
        <f>ROUND(I527*H527,2)</f>
        <v>0</v>
      </c>
      <c r="BL527" s="17" t="s">
        <v>361</v>
      </c>
      <c r="BM527" s="237" t="s">
        <v>612</v>
      </c>
    </row>
    <row r="528" s="2" customFormat="1">
      <c r="A528" s="38"/>
      <c r="B528" s="39"/>
      <c r="C528" s="40"/>
      <c r="D528" s="239" t="s">
        <v>160</v>
      </c>
      <c r="E528" s="40"/>
      <c r="F528" s="240" t="s">
        <v>610</v>
      </c>
      <c r="G528" s="40"/>
      <c r="H528" s="40"/>
      <c r="I528" s="241"/>
      <c r="J528" s="40"/>
      <c r="K528" s="40"/>
      <c r="L528" s="44"/>
      <c r="M528" s="242"/>
      <c r="N528" s="243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160</v>
      </c>
      <c r="AU528" s="17" t="s">
        <v>82</v>
      </c>
    </row>
    <row r="529" s="2" customFormat="1">
      <c r="A529" s="38"/>
      <c r="B529" s="39"/>
      <c r="C529" s="40"/>
      <c r="D529" s="244" t="s">
        <v>162</v>
      </c>
      <c r="E529" s="40"/>
      <c r="F529" s="245" t="s">
        <v>613</v>
      </c>
      <c r="G529" s="40"/>
      <c r="H529" s="40"/>
      <c r="I529" s="241"/>
      <c r="J529" s="40"/>
      <c r="K529" s="40"/>
      <c r="L529" s="44"/>
      <c r="M529" s="242"/>
      <c r="N529" s="243"/>
      <c r="O529" s="91"/>
      <c r="P529" s="91"/>
      <c r="Q529" s="91"/>
      <c r="R529" s="91"/>
      <c r="S529" s="91"/>
      <c r="T529" s="92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162</v>
      </c>
      <c r="AU529" s="17" t="s">
        <v>82</v>
      </c>
    </row>
    <row r="530" s="13" customFormat="1">
      <c r="A530" s="13"/>
      <c r="B530" s="246"/>
      <c r="C530" s="247"/>
      <c r="D530" s="239" t="s">
        <v>164</v>
      </c>
      <c r="E530" s="248" t="s">
        <v>1</v>
      </c>
      <c r="F530" s="249" t="s">
        <v>614</v>
      </c>
      <c r="G530" s="247"/>
      <c r="H530" s="250">
        <v>0.02</v>
      </c>
      <c r="I530" s="251"/>
      <c r="J530" s="247"/>
      <c r="K530" s="247"/>
      <c r="L530" s="252"/>
      <c r="M530" s="253"/>
      <c r="N530" s="254"/>
      <c r="O530" s="254"/>
      <c r="P530" s="254"/>
      <c r="Q530" s="254"/>
      <c r="R530" s="254"/>
      <c r="S530" s="254"/>
      <c r="T530" s="25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6" t="s">
        <v>164</v>
      </c>
      <c r="AU530" s="256" t="s">
        <v>82</v>
      </c>
      <c r="AV530" s="13" t="s">
        <v>82</v>
      </c>
      <c r="AW530" s="13" t="s">
        <v>30</v>
      </c>
      <c r="AX530" s="13" t="s">
        <v>73</v>
      </c>
      <c r="AY530" s="256" t="s">
        <v>152</v>
      </c>
    </row>
    <row r="531" s="14" customFormat="1">
      <c r="A531" s="14"/>
      <c r="B531" s="257"/>
      <c r="C531" s="258"/>
      <c r="D531" s="239" t="s">
        <v>164</v>
      </c>
      <c r="E531" s="259" t="s">
        <v>1</v>
      </c>
      <c r="F531" s="260" t="s">
        <v>166</v>
      </c>
      <c r="G531" s="258"/>
      <c r="H531" s="261">
        <v>0.02</v>
      </c>
      <c r="I531" s="262"/>
      <c r="J531" s="258"/>
      <c r="K531" s="258"/>
      <c r="L531" s="263"/>
      <c r="M531" s="264"/>
      <c r="N531" s="265"/>
      <c r="O531" s="265"/>
      <c r="P531" s="265"/>
      <c r="Q531" s="265"/>
      <c r="R531" s="265"/>
      <c r="S531" s="265"/>
      <c r="T531" s="26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7" t="s">
        <v>164</v>
      </c>
      <c r="AU531" s="267" t="s">
        <v>82</v>
      </c>
      <c r="AV531" s="14" t="s">
        <v>159</v>
      </c>
      <c r="AW531" s="14" t="s">
        <v>30</v>
      </c>
      <c r="AX531" s="14" t="s">
        <v>80</v>
      </c>
      <c r="AY531" s="267" t="s">
        <v>152</v>
      </c>
    </row>
    <row r="532" s="2" customFormat="1" ht="24.15" customHeight="1">
      <c r="A532" s="38"/>
      <c r="B532" s="39"/>
      <c r="C532" s="226" t="s">
        <v>615</v>
      </c>
      <c r="D532" s="226" t="s">
        <v>154</v>
      </c>
      <c r="E532" s="227" t="s">
        <v>616</v>
      </c>
      <c r="F532" s="228" t="s">
        <v>617</v>
      </c>
      <c r="G532" s="229" t="s">
        <v>235</v>
      </c>
      <c r="H532" s="230">
        <v>2</v>
      </c>
      <c r="I532" s="231"/>
      <c r="J532" s="232">
        <f>ROUND(I532*H532,2)</f>
        <v>0</v>
      </c>
      <c r="K532" s="228" t="s">
        <v>158</v>
      </c>
      <c r="L532" s="44"/>
      <c r="M532" s="233" t="s">
        <v>1</v>
      </c>
      <c r="N532" s="234" t="s">
        <v>38</v>
      </c>
      <c r="O532" s="91"/>
      <c r="P532" s="235">
        <f>O532*H532</f>
        <v>0</v>
      </c>
      <c r="Q532" s="235">
        <v>0</v>
      </c>
      <c r="R532" s="235">
        <f>Q532*H532</f>
        <v>0</v>
      </c>
      <c r="S532" s="235">
        <v>0</v>
      </c>
      <c r="T532" s="23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37" t="s">
        <v>361</v>
      </c>
      <c r="AT532" s="237" t="s">
        <v>154</v>
      </c>
      <c r="AU532" s="237" t="s">
        <v>82</v>
      </c>
      <c r="AY532" s="17" t="s">
        <v>152</v>
      </c>
      <c r="BE532" s="238">
        <f>IF(N532="základní",J532,0)</f>
        <v>0</v>
      </c>
      <c r="BF532" s="238">
        <f>IF(N532="snížená",J532,0)</f>
        <v>0</v>
      </c>
      <c r="BG532" s="238">
        <f>IF(N532="zákl. přenesená",J532,0)</f>
        <v>0</v>
      </c>
      <c r="BH532" s="238">
        <f>IF(N532="sníž. přenesená",J532,0)</f>
        <v>0</v>
      </c>
      <c r="BI532" s="238">
        <f>IF(N532="nulová",J532,0)</f>
        <v>0</v>
      </c>
      <c r="BJ532" s="17" t="s">
        <v>80</v>
      </c>
      <c r="BK532" s="238">
        <f>ROUND(I532*H532,2)</f>
        <v>0</v>
      </c>
      <c r="BL532" s="17" t="s">
        <v>361</v>
      </c>
      <c r="BM532" s="237" t="s">
        <v>618</v>
      </c>
    </row>
    <row r="533" s="2" customFormat="1">
      <c r="A533" s="38"/>
      <c r="B533" s="39"/>
      <c r="C533" s="40"/>
      <c r="D533" s="239" t="s">
        <v>160</v>
      </c>
      <c r="E533" s="40"/>
      <c r="F533" s="240" t="s">
        <v>619</v>
      </c>
      <c r="G533" s="40"/>
      <c r="H533" s="40"/>
      <c r="I533" s="241"/>
      <c r="J533" s="40"/>
      <c r="K533" s="40"/>
      <c r="L533" s="44"/>
      <c r="M533" s="242"/>
      <c r="N533" s="243"/>
      <c r="O533" s="91"/>
      <c r="P533" s="91"/>
      <c r="Q533" s="91"/>
      <c r="R533" s="91"/>
      <c r="S533" s="91"/>
      <c r="T533" s="92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160</v>
      </c>
      <c r="AU533" s="17" t="s">
        <v>82</v>
      </c>
    </row>
    <row r="534" s="2" customFormat="1">
      <c r="A534" s="38"/>
      <c r="B534" s="39"/>
      <c r="C534" s="40"/>
      <c r="D534" s="244" t="s">
        <v>162</v>
      </c>
      <c r="E534" s="40"/>
      <c r="F534" s="245" t="s">
        <v>620</v>
      </c>
      <c r="G534" s="40"/>
      <c r="H534" s="40"/>
      <c r="I534" s="241"/>
      <c r="J534" s="40"/>
      <c r="K534" s="40"/>
      <c r="L534" s="44"/>
      <c r="M534" s="242"/>
      <c r="N534" s="243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162</v>
      </c>
      <c r="AU534" s="17" t="s">
        <v>82</v>
      </c>
    </row>
    <row r="535" s="15" customFormat="1">
      <c r="A535" s="15"/>
      <c r="B535" s="268"/>
      <c r="C535" s="269"/>
      <c r="D535" s="239" t="s">
        <v>164</v>
      </c>
      <c r="E535" s="270" t="s">
        <v>1</v>
      </c>
      <c r="F535" s="271" t="s">
        <v>621</v>
      </c>
      <c r="G535" s="269"/>
      <c r="H535" s="270" t="s">
        <v>1</v>
      </c>
      <c r="I535" s="272"/>
      <c r="J535" s="269"/>
      <c r="K535" s="269"/>
      <c r="L535" s="273"/>
      <c r="M535" s="274"/>
      <c r="N535" s="275"/>
      <c r="O535" s="275"/>
      <c r="P535" s="275"/>
      <c r="Q535" s="275"/>
      <c r="R535" s="275"/>
      <c r="S535" s="275"/>
      <c r="T535" s="276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7" t="s">
        <v>164</v>
      </c>
      <c r="AU535" s="277" t="s">
        <v>82</v>
      </c>
      <c r="AV535" s="15" t="s">
        <v>80</v>
      </c>
      <c r="AW535" s="15" t="s">
        <v>30</v>
      </c>
      <c r="AX535" s="15" t="s">
        <v>73</v>
      </c>
      <c r="AY535" s="277" t="s">
        <v>152</v>
      </c>
    </row>
    <row r="536" s="13" customFormat="1">
      <c r="A536" s="13"/>
      <c r="B536" s="246"/>
      <c r="C536" s="247"/>
      <c r="D536" s="239" t="s">
        <v>164</v>
      </c>
      <c r="E536" s="248" t="s">
        <v>1</v>
      </c>
      <c r="F536" s="249" t="s">
        <v>82</v>
      </c>
      <c r="G536" s="247"/>
      <c r="H536" s="250">
        <v>2</v>
      </c>
      <c r="I536" s="251"/>
      <c r="J536" s="247"/>
      <c r="K536" s="247"/>
      <c r="L536" s="252"/>
      <c r="M536" s="253"/>
      <c r="N536" s="254"/>
      <c r="O536" s="254"/>
      <c r="P536" s="254"/>
      <c r="Q536" s="254"/>
      <c r="R536" s="254"/>
      <c r="S536" s="254"/>
      <c r="T536" s="25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6" t="s">
        <v>164</v>
      </c>
      <c r="AU536" s="256" t="s">
        <v>82</v>
      </c>
      <c r="AV536" s="13" t="s">
        <v>82</v>
      </c>
      <c r="AW536" s="13" t="s">
        <v>30</v>
      </c>
      <c r="AX536" s="13" t="s">
        <v>73</v>
      </c>
      <c r="AY536" s="256" t="s">
        <v>152</v>
      </c>
    </row>
    <row r="537" s="14" customFormat="1">
      <c r="A537" s="14"/>
      <c r="B537" s="257"/>
      <c r="C537" s="258"/>
      <c r="D537" s="239" t="s">
        <v>164</v>
      </c>
      <c r="E537" s="259" t="s">
        <v>1</v>
      </c>
      <c r="F537" s="260" t="s">
        <v>166</v>
      </c>
      <c r="G537" s="258"/>
      <c r="H537" s="261">
        <v>2</v>
      </c>
      <c r="I537" s="262"/>
      <c r="J537" s="258"/>
      <c r="K537" s="258"/>
      <c r="L537" s="263"/>
      <c r="M537" s="264"/>
      <c r="N537" s="265"/>
      <c r="O537" s="265"/>
      <c r="P537" s="265"/>
      <c r="Q537" s="265"/>
      <c r="R537" s="265"/>
      <c r="S537" s="265"/>
      <c r="T537" s="26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7" t="s">
        <v>164</v>
      </c>
      <c r="AU537" s="267" t="s">
        <v>82</v>
      </c>
      <c r="AV537" s="14" t="s">
        <v>159</v>
      </c>
      <c r="AW537" s="14" t="s">
        <v>30</v>
      </c>
      <c r="AX537" s="14" t="s">
        <v>80</v>
      </c>
      <c r="AY537" s="267" t="s">
        <v>152</v>
      </c>
    </row>
    <row r="538" s="2" customFormat="1" ht="24.15" customHeight="1">
      <c r="A538" s="38"/>
      <c r="B538" s="39"/>
      <c r="C538" s="226" t="s">
        <v>347</v>
      </c>
      <c r="D538" s="226" t="s">
        <v>154</v>
      </c>
      <c r="E538" s="227" t="s">
        <v>622</v>
      </c>
      <c r="F538" s="228" t="s">
        <v>623</v>
      </c>
      <c r="G538" s="229" t="s">
        <v>235</v>
      </c>
      <c r="H538" s="230">
        <v>2</v>
      </c>
      <c r="I538" s="231"/>
      <c r="J538" s="232">
        <f>ROUND(I538*H538,2)</f>
        <v>0</v>
      </c>
      <c r="K538" s="228" t="s">
        <v>158</v>
      </c>
      <c r="L538" s="44"/>
      <c r="M538" s="233" t="s">
        <v>1</v>
      </c>
      <c r="N538" s="234" t="s">
        <v>38</v>
      </c>
      <c r="O538" s="91"/>
      <c r="P538" s="235">
        <f>O538*H538</f>
        <v>0</v>
      </c>
      <c r="Q538" s="235">
        <v>0</v>
      </c>
      <c r="R538" s="235">
        <f>Q538*H538</f>
        <v>0</v>
      </c>
      <c r="S538" s="235">
        <v>0</v>
      </c>
      <c r="T538" s="23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37" t="s">
        <v>361</v>
      </c>
      <c r="AT538" s="237" t="s">
        <v>154</v>
      </c>
      <c r="AU538" s="237" t="s">
        <v>82</v>
      </c>
      <c r="AY538" s="17" t="s">
        <v>152</v>
      </c>
      <c r="BE538" s="238">
        <f>IF(N538="základní",J538,0)</f>
        <v>0</v>
      </c>
      <c r="BF538" s="238">
        <f>IF(N538="snížená",J538,0)</f>
        <v>0</v>
      </c>
      <c r="BG538" s="238">
        <f>IF(N538="zákl. přenesená",J538,0)</f>
        <v>0</v>
      </c>
      <c r="BH538" s="238">
        <f>IF(N538="sníž. přenesená",J538,0)</f>
        <v>0</v>
      </c>
      <c r="BI538" s="238">
        <f>IF(N538="nulová",J538,0)</f>
        <v>0</v>
      </c>
      <c r="BJ538" s="17" t="s">
        <v>80</v>
      </c>
      <c r="BK538" s="238">
        <f>ROUND(I538*H538,2)</f>
        <v>0</v>
      </c>
      <c r="BL538" s="17" t="s">
        <v>361</v>
      </c>
      <c r="BM538" s="237" t="s">
        <v>624</v>
      </c>
    </row>
    <row r="539" s="2" customFormat="1">
      <c r="A539" s="38"/>
      <c r="B539" s="39"/>
      <c r="C539" s="40"/>
      <c r="D539" s="239" t="s">
        <v>160</v>
      </c>
      <c r="E539" s="40"/>
      <c r="F539" s="240" t="s">
        <v>625</v>
      </c>
      <c r="G539" s="40"/>
      <c r="H539" s="40"/>
      <c r="I539" s="241"/>
      <c r="J539" s="40"/>
      <c r="K539" s="40"/>
      <c r="L539" s="44"/>
      <c r="M539" s="242"/>
      <c r="N539" s="243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160</v>
      </c>
      <c r="AU539" s="17" t="s">
        <v>82</v>
      </c>
    </row>
    <row r="540" s="2" customFormat="1">
      <c r="A540" s="38"/>
      <c r="B540" s="39"/>
      <c r="C540" s="40"/>
      <c r="D540" s="244" t="s">
        <v>162</v>
      </c>
      <c r="E540" s="40"/>
      <c r="F540" s="245" t="s">
        <v>626</v>
      </c>
      <c r="G540" s="40"/>
      <c r="H540" s="40"/>
      <c r="I540" s="241"/>
      <c r="J540" s="40"/>
      <c r="K540" s="40"/>
      <c r="L540" s="44"/>
      <c r="M540" s="242"/>
      <c r="N540" s="243"/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162</v>
      </c>
      <c r="AU540" s="17" t="s">
        <v>82</v>
      </c>
    </row>
    <row r="541" s="15" customFormat="1">
      <c r="A541" s="15"/>
      <c r="B541" s="268"/>
      <c r="C541" s="269"/>
      <c r="D541" s="239" t="s">
        <v>164</v>
      </c>
      <c r="E541" s="270" t="s">
        <v>1</v>
      </c>
      <c r="F541" s="271" t="s">
        <v>627</v>
      </c>
      <c r="G541" s="269"/>
      <c r="H541" s="270" t="s">
        <v>1</v>
      </c>
      <c r="I541" s="272"/>
      <c r="J541" s="269"/>
      <c r="K541" s="269"/>
      <c r="L541" s="273"/>
      <c r="M541" s="274"/>
      <c r="N541" s="275"/>
      <c r="O541" s="275"/>
      <c r="P541" s="275"/>
      <c r="Q541" s="275"/>
      <c r="R541" s="275"/>
      <c r="S541" s="275"/>
      <c r="T541" s="276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7" t="s">
        <v>164</v>
      </c>
      <c r="AU541" s="277" t="s">
        <v>82</v>
      </c>
      <c r="AV541" s="15" t="s">
        <v>80</v>
      </c>
      <c r="AW541" s="15" t="s">
        <v>30</v>
      </c>
      <c r="AX541" s="15" t="s">
        <v>73</v>
      </c>
      <c r="AY541" s="277" t="s">
        <v>152</v>
      </c>
    </row>
    <row r="542" s="13" customFormat="1">
      <c r="A542" s="13"/>
      <c r="B542" s="246"/>
      <c r="C542" s="247"/>
      <c r="D542" s="239" t="s">
        <v>164</v>
      </c>
      <c r="E542" s="248" t="s">
        <v>1</v>
      </c>
      <c r="F542" s="249" t="s">
        <v>82</v>
      </c>
      <c r="G542" s="247"/>
      <c r="H542" s="250">
        <v>2</v>
      </c>
      <c r="I542" s="251"/>
      <c r="J542" s="247"/>
      <c r="K542" s="247"/>
      <c r="L542" s="252"/>
      <c r="M542" s="253"/>
      <c r="N542" s="254"/>
      <c r="O542" s="254"/>
      <c r="P542" s="254"/>
      <c r="Q542" s="254"/>
      <c r="R542" s="254"/>
      <c r="S542" s="254"/>
      <c r="T542" s="25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6" t="s">
        <v>164</v>
      </c>
      <c r="AU542" s="256" t="s">
        <v>82</v>
      </c>
      <c r="AV542" s="13" t="s">
        <v>82</v>
      </c>
      <c r="AW542" s="13" t="s">
        <v>30</v>
      </c>
      <c r="AX542" s="13" t="s">
        <v>73</v>
      </c>
      <c r="AY542" s="256" t="s">
        <v>152</v>
      </c>
    </row>
    <row r="543" s="14" customFormat="1">
      <c r="A543" s="14"/>
      <c r="B543" s="257"/>
      <c r="C543" s="258"/>
      <c r="D543" s="239" t="s">
        <v>164</v>
      </c>
      <c r="E543" s="259" t="s">
        <v>1</v>
      </c>
      <c r="F543" s="260" t="s">
        <v>166</v>
      </c>
      <c r="G543" s="258"/>
      <c r="H543" s="261">
        <v>2</v>
      </c>
      <c r="I543" s="262"/>
      <c r="J543" s="258"/>
      <c r="K543" s="258"/>
      <c r="L543" s="263"/>
      <c r="M543" s="264"/>
      <c r="N543" s="265"/>
      <c r="O543" s="265"/>
      <c r="P543" s="265"/>
      <c r="Q543" s="265"/>
      <c r="R543" s="265"/>
      <c r="S543" s="265"/>
      <c r="T543" s="26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7" t="s">
        <v>164</v>
      </c>
      <c r="AU543" s="267" t="s">
        <v>82</v>
      </c>
      <c r="AV543" s="14" t="s">
        <v>159</v>
      </c>
      <c r="AW543" s="14" t="s">
        <v>30</v>
      </c>
      <c r="AX543" s="14" t="s">
        <v>80</v>
      </c>
      <c r="AY543" s="267" t="s">
        <v>152</v>
      </c>
    </row>
    <row r="544" s="12" customFormat="1" ht="25.92" customHeight="1">
      <c r="A544" s="12"/>
      <c r="B544" s="210"/>
      <c r="C544" s="211"/>
      <c r="D544" s="212" t="s">
        <v>72</v>
      </c>
      <c r="E544" s="213" t="s">
        <v>628</v>
      </c>
      <c r="F544" s="213" t="s">
        <v>629</v>
      </c>
      <c r="G544" s="211"/>
      <c r="H544" s="211"/>
      <c r="I544" s="214"/>
      <c r="J544" s="215">
        <f>BK544</f>
        <v>0</v>
      </c>
      <c r="K544" s="211"/>
      <c r="L544" s="216"/>
      <c r="M544" s="217"/>
      <c r="N544" s="218"/>
      <c r="O544" s="218"/>
      <c r="P544" s="219">
        <f>SUM(P545:P551)</f>
        <v>0</v>
      </c>
      <c r="Q544" s="218"/>
      <c r="R544" s="219">
        <f>SUM(R545:R551)</f>
        <v>0</v>
      </c>
      <c r="S544" s="218"/>
      <c r="T544" s="220">
        <f>SUM(T545:T551)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21" t="s">
        <v>159</v>
      </c>
      <c r="AT544" s="222" t="s">
        <v>72</v>
      </c>
      <c r="AU544" s="222" t="s">
        <v>73</v>
      </c>
      <c r="AY544" s="221" t="s">
        <v>152</v>
      </c>
      <c r="BK544" s="223">
        <f>SUM(BK545:BK551)</f>
        <v>0</v>
      </c>
    </row>
    <row r="545" s="2" customFormat="1" ht="16.5" customHeight="1">
      <c r="A545" s="38"/>
      <c r="B545" s="39"/>
      <c r="C545" s="226" t="s">
        <v>630</v>
      </c>
      <c r="D545" s="226" t="s">
        <v>154</v>
      </c>
      <c r="E545" s="227" t="s">
        <v>631</v>
      </c>
      <c r="F545" s="228" t="s">
        <v>632</v>
      </c>
      <c r="G545" s="229" t="s">
        <v>633</v>
      </c>
      <c r="H545" s="230">
        <v>1</v>
      </c>
      <c r="I545" s="231"/>
      <c r="J545" s="232">
        <f>ROUND(I545*H545,2)</f>
        <v>0</v>
      </c>
      <c r="K545" s="228" t="s">
        <v>1</v>
      </c>
      <c r="L545" s="44"/>
      <c r="M545" s="233" t="s">
        <v>1</v>
      </c>
      <c r="N545" s="234" t="s">
        <v>38</v>
      </c>
      <c r="O545" s="91"/>
      <c r="P545" s="235">
        <f>O545*H545</f>
        <v>0</v>
      </c>
      <c r="Q545" s="235">
        <v>0</v>
      </c>
      <c r="R545" s="235">
        <f>Q545*H545</f>
        <v>0</v>
      </c>
      <c r="S545" s="235">
        <v>0</v>
      </c>
      <c r="T545" s="23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37" t="s">
        <v>634</v>
      </c>
      <c r="AT545" s="237" t="s">
        <v>154</v>
      </c>
      <c r="AU545" s="237" t="s">
        <v>80</v>
      </c>
      <c r="AY545" s="17" t="s">
        <v>152</v>
      </c>
      <c r="BE545" s="238">
        <f>IF(N545="základní",J545,0)</f>
        <v>0</v>
      </c>
      <c r="BF545" s="238">
        <f>IF(N545="snížená",J545,0)</f>
        <v>0</v>
      </c>
      <c r="BG545" s="238">
        <f>IF(N545="zákl. přenesená",J545,0)</f>
        <v>0</v>
      </c>
      <c r="BH545" s="238">
        <f>IF(N545="sníž. přenesená",J545,0)</f>
        <v>0</v>
      </c>
      <c r="BI545" s="238">
        <f>IF(N545="nulová",J545,0)</f>
        <v>0</v>
      </c>
      <c r="BJ545" s="17" t="s">
        <v>80</v>
      </c>
      <c r="BK545" s="238">
        <f>ROUND(I545*H545,2)</f>
        <v>0</v>
      </c>
      <c r="BL545" s="17" t="s">
        <v>634</v>
      </c>
      <c r="BM545" s="237" t="s">
        <v>635</v>
      </c>
    </row>
    <row r="546" s="2" customFormat="1">
      <c r="A546" s="38"/>
      <c r="B546" s="39"/>
      <c r="C546" s="40"/>
      <c r="D546" s="239" t="s">
        <v>160</v>
      </c>
      <c r="E546" s="40"/>
      <c r="F546" s="240" t="s">
        <v>632</v>
      </c>
      <c r="G546" s="40"/>
      <c r="H546" s="40"/>
      <c r="I546" s="241"/>
      <c r="J546" s="40"/>
      <c r="K546" s="40"/>
      <c r="L546" s="44"/>
      <c r="M546" s="242"/>
      <c r="N546" s="243"/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160</v>
      </c>
      <c r="AU546" s="17" t="s">
        <v>80</v>
      </c>
    </row>
    <row r="547" s="2" customFormat="1" ht="16.5" customHeight="1">
      <c r="A547" s="38"/>
      <c r="B547" s="39"/>
      <c r="C547" s="226" t="s">
        <v>361</v>
      </c>
      <c r="D547" s="226" t="s">
        <v>154</v>
      </c>
      <c r="E547" s="227" t="s">
        <v>636</v>
      </c>
      <c r="F547" s="228" t="s">
        <v>637</v>
      </c>
      <c r="G547" s="229" t="s">
        <v>235</v>
      </c>
      <c r="H547" s="230">
        <v>5</v>
      </c>
      <c r="I547" s="231"/>
      <c r="J547" s="232">
        <f>ROUND(I547*H547,2)</f>
        <v>0</v>
      </c>
      <c r="K547" s="228" t="s">
        <v>1</v>
      </c>
      <c r="L547" s="44"/>
      <c r="M547" s="233" t="s">
        <v>1</v>
      </c>
      <c r="N547" s="234" t="s">
        <v>38</v>
      </c>
      <c r="O547" s="91"/>
      <c r="P547" s="235">
        <f>O547*H547</f>
        <v>0</v>
      </c>
      <c r="Q547" s="235">
        <v>0</v>
      </c>
      <c r="R547" s="235">
        <f>Q547*H547</f>
        <v>0</v>
      </c>
      <c r="S547" s="235">
        <v>0</v>
      </c>
      <c r="T547" s="236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37" t="s">
        <v>634</v>
      </c>
      <c r="AT547" s="237" t="s">
        <v>154</v>
      </c>
      <c r="AU547" s="237" t="s">
        <v>80</v>
      </c>
      <c r="AY547" s="17" t="s">
        <v>152</v>
      </c>
      <c r="BE547" s="238">
        <f>IF(N547="základní",J547,0)</f>
        <v>0</v>
      </c>
      <c r="BF547" s="238">
        <f>IF(N547="snížená",J547,0)</f>
        <v>0</v>
      </c>
      <c r="BG547" s="238">
        <f>IF(N547="zákl. přenesená",J547,0)</f>
        <v>0</v>
      </c>
      <c r="BH547" s="238">
        <f>IF(N547="sníž. přenesená",J547,0)</f>
        <v>0</v>
      </c>
      <c r="BI547" s="238">
        <f>IF(N547="nulová",J547,0)</f>
        <v>0</v>
      </c>
      <c r="BJ547" s="17" t="s">
        <v>80</v>
      </c>
      <c r="BK547" s="238">
        <f>ROUND(I547*H547,2)</f>
        <v>0</v>
      </c>
      <c r="BL547" s="17" t="s">
        <v>634</v>
      </c>
      <c r="BM547" s="237" t="s">
        <v>638</v>
      </c>
    </row>
    <row r="548" s="2" customFormat="1">
      <c r="A548" s="38"/>
      <c r="B548" s="39"/>
      <c r="C548" s="40"/>
      <c r="D548" s="239" t="s">
        <v>160</v>
      </c>
      <c r="E548" s="40"/>
      <c r="F548" s="240" t="s">
        <v>637</v>
      </c>
      <c r="G548" s="40"/>
      <c r="H548" s="40"/>
      <c r="I548" s="241"/>
      <c r="J548" s="40"/>
      <c r="K548" s="40"/>
      <c r="L548" s="44"/>
      <c r="M548" s="242"/>
      <c r="N548" s="243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160</v>
      </c>
      <c r="AU548" s="17" t="s">
        <v>80</v>
      </c>
    </row>
    <row r="549" s="15" customFormat="1">
      <c r="A549" s="15"/>
      <c r="B549" s="268"/>
      <c r="C549" s="269"/>
      <c r="D549" s="239" t="s">
        <v>164</v>
      </c>
      <c r="E549" s="270" t="s">
        <v>1</v>
      </c>
      <c r="F549" s="271" t="s">
        <v>639</v>
      </c>
      <c r="G549" s="269"/>
      <c r="H549" s="270" t="s">
        <v>1</v>
      </c>
      <c r="I549" s="272"/>
      <c r="J549" s="269"/>
      <c r="K549" s="269"/>
      <c r="L549" s="273"/>
      <c r="M549" s="274"/>
      <c r="N549" s="275"/>
      <c r="O549" s="275"/>
      <c r="P549" s="275"/>
      <c r="Q549" s="275"/>
      <c r="R549" s="275"/>
      <c r="S549" s="275"/>
      <c r="T549" s="276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7" t="s">
        <v>164</v>
      </c>
      <c r="AU549" s="277" t="s">
        <v>80</v>
      </c>
      <c r="AV549" s="15" t="s">
        <v>80</v>
      </c>
      <c r="AW549" s="15" t="s">
        <v>30</v>
      </c>
      <c r="AX549" s="15" t="s">
        <v>73</v>
      </c>
      <c r="AY549" s="277" t="s">
        <v>152</v>
      </c>
    </row>
    <row r="550" s="13" customFormat="1">
      <c r="A550" s="13"/>
      <c r="B550" s="246"/>
      <c r="C550" s="247"/>
      <c r="D550" s="239" t="s">
        <v>164</v>
      </c>
      <c r="E550" s="248" t="s">
        <v>1</v>
      </c>
      <c r="F550" s="249" t="s">
        <v>178</v>
      </c>
      <c r="G550" s="247"/>
      <c r="H550" s="250">
        <v>5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6" t="s">
        <v>164</v>
      </c>
      <c r="AU550" s="256" t="s">
        <v>80</v>
      </c>
      <c r="AV550" s="13" t="s">
        <v>82</v>
      </c>
      <c r="AW550" s="13" t="s">
        <v>30</v>
      </c>
      <c r="AX550" s="13" t="s">
        <v>73</v>
      </c>
      <c r="AY550" s="256" t="s">
        <v>152</v>
      </c>
    </row>
    <row r="551" s="14" customFormat="1">
      <c r="A551" s="14"/>
      <c r="B551" s="257"/>
      <c r="C551" s="258"/>
      <c r="D551" s="239" t="s">
        <v>164</v>
      </c>
      <c r="E551" s="259" t="s">
        <v>1</v>
      </c>
      <c r="F551" s="260" t="s">
        <v>166</v>
      </c>
      <c r="G551" s="258"/>
      <c r="H551" s="261">
        <v>5</v>
      </c>
      <c r="I551" s="262"/>
      <c r="J551" s="258"/>
      <c r="K551" s="258"/>
      <c r="L551" s="263"/>
      <c r="M551" s="264"/>
      <c r="N551" s="265"/>
      <c r="O551" s="265"/>
      <c r="P551" s="265"/>
      <c r="Q551" s="265"/>
      <c r="R551" s="265"/>
      <c r="S551" s="265"/>
      <c r="T551" s="26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7" t="s">
        <v>164</v>
      </c>
      <c r="AU551" s="267" t="s">
        <v>80</v>
      </c>
      <c r="AV551" s="14" t="s">
        <v>159</v>
      </c>
      <c r="AW551" s="14" t="s">
        <v>30</v>
      </c>
      <c r="AX551" s="14" t="s">
        <v>80</v>
      </c>
      <c r="AY551" s="267" t="s">
        <v>152</v>
      </c>
    </row>
    <row r="552" s="12" customFormat="1" ht="25.92" customHeight="1">
      <c r="A552" s="12"/>
      <c r="B552" s="210"/>
      <c r="C552" s="211"/>
      <c r="D552" s="212" t="s">
        <v>72</v>
      </c>
      <c r="E552" s="213" t="s">
        <v>640</v>
      </c>
      <c r="F552" s="213" t="s">
        <v>641</v>
      </c>
      <c r="G552" s="211"/>
      <c r="H552" s="211"/>
      <c r="I552" s="214"/>
      <c r="J552" s="215">
        <f>BK552</f>
        <v>0</v>
      </c>
      <c r="K552" s="211"/>
      <c r="L552" s="216"/>
      <c r="M552" s="217"/>
      <c r="N552" s="218"/>
      <c r="O552" s="218"/>
      <c r="P552" s="219">
        <f>SUM(P553:P557)</f>
        <v>0</v>
      </c>
      <c r="Q552" s="218"/>
      <c r="R552" s="219">
        <f>SUM(R553:R557)</f>
        <v>0</v>
      </c>
      <c r="S552" s="218"/>
      <c r="T552" s="220">
        <f>SUM(T553:T557)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21" t="s">
        <v>178</v>
      </c>
      <c r="AT552" s="222" t="s">
        <v>72</v>
      </c>
      <c r="AU552" s="222" t="s">
        <v>73</v>
      </c>
      <c r="AY552" s="221" t="s">
        <v>152</v>
      </c>
      <c r="BK552" s="223">
        <f>SUM(BK553:BK557)</f>
        <v>0</v>
      </c>
    </row>
    <row r="553" s="2" customFormat="1" ht="16.5" customHeight="1">
      <c r="A553" s="38"/>
      <c r="B553" s="39"/>
      <c r="C553" s="226" t="s">
        <v>642</v>
      </c>
      <c r="D553" s="226" t="s">
        <v>154</v>
      </c>
      <c r="E553" s="227" t="s">
        <v>643</v>
      </c>
      <c r="F553" s="228" t="s">
        <v>644</v>
      </c>
      <c r="G553" s="229" t="s">
        <v>645</v>
      </c>
      <c r="H553" s="230">
        <v>1</v>
      </c>
      <c r="I553" s="231"/>
      <c r="J553" s="232">
        <f>ROUND(I553*H553,2)</f>
        <v>0</v>
      </c>
      <c r="K553" s="228" t="s">
        <v>1</v>
      </c>
      <c r="L553" s="44"/>
      <c r="M553" s="233" t="s">
        <v>1</v>
      </c>
      <c r="N553" s="234" t="s">
        <v>38</v>
      </c>
      <c r="O553" s="91"/>
      <c r="P553" s="235">
        <f>O553*H553</f>
        <v>0</v>
      </c>
      <c r="Q553" s="235">
        <v>0</v>
      </c>
      <c r="R553" s="235">
        <f>Q553*H553</f>
        <v>0</v>
      </c>
      <c r="S553" s="235">
        <v>0</v>
      </c>
      <c r="T553" s="23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37" t="s">
        <v>159</v>
      </c>
      <c r="AT553" s="237" t="s">
        <v>154</v>
      </c>
      <c r="AU553" s="237" t="s">
        <v>80</v>
      </c>
      <c r="AY553" s="17" t="s">
        <v>152</v>
      </c>
      <c r="BE553" s="238">
        <f>IF(N553="základní",J553,0)</f>
        <v>0</v>
      </c>
      <c r="BF553" s="238">
        <f>IF(N553="snížená",J553,0)</f>
        <v>0</v>
      </c>
      <c r="BG553" s="238">
        <f>IF(N553="zákl. přenesená",J553,0)</f>
        <v>0</v>
      </c>
      <c r="BH553" s="238">
        <f>IF(N553="sníž. přenesená",J553,0)</f>
        <v>0</v>
      </c>
      <c r="BI553" s="238">
        <f>IF(N553="nulová",J553,0)</f>
        <v>0</v>
      </c>
      <c r="BJ553" s="17" t="s">
        <v>80</v>
      </c>
      <c r="BK553" s="238">
        <f>ROUND(I553*H553,2)</f>
        <v>0</v>
      </c>
      <c r="BL553" s="17" t="s">
        <v>159</v>
      </c>
      <c r="BM553" s="237" t="s">
        <v>646</v>
      </c>
    </row>
    <row r="554" s="2" customFormat="1">
      <c r="A554" s="38"/>
      <c r="B554" s="39"/>
      <c r="C554" s="40"/>
      <c r="D554" s="239" t="s">
        <v>160</v>
      </c>
      <c r="E554" s="40"/>
      <c r="F554" s="240" t="s">
        <v>644</v>
      </c>
      <c r="G554" s="40"/>
      <c r="H554" s="40"/>
      <c r="I554" s="241"/>
      <c r="J554" s="40"/>
      <c r="K554" s="40"/>
      <c r="L554" s="44"/>
      <c r="M554" s="242"/>
      <c r="N554" s="243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160</v>
      </c>
      <c r="AU554" s="17" t="s">
        <v>80</v>
      </c>
    </row>
    <row r="555" s="2" customFormat="1">
      <c r="A555" s="38"/>
      <c r="B555" s="39"/>
      <c r="C555" s="40"/>
      <c r="D555" s="239" t="s">
        <v>647</v>
      </c>
      <c r="E555" s="40"/>
      <c r="F555" s="288" t="s">
        <v>648</v>
      </c>
      <c r="G555" s="40"/>
      <c r="H555" s="40"/>
      <c r="I555" s="241"/>
      <c r="J555" s="40"/>
      <c r="K555" s="40"/>
      <c r="L555" s="44"/>
      <c r="M555" s="242"/>
      <c r="N555" s="243"/>
      <c r="O555" s="91"/>
      <c r="P555" s="91"/>
      <c r="Q555" s="91"/>
      <c r="R555" s="91"/>
      <c r="S555" s="91"/>
      <c r="T555" s="92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647</v>
      </c>
      <c r="AU555" s="17" t="s">
        <v>80</v>
      </c>
    </row>
    <row r="556" s="2" customFormat="1" ht="16.5" customHeight="1">
      <c r="A556" s="38"/>
      <c r="B556" s="39"/>
      <c r="C556" s="226" t="s">
        <v>369</v>
      </c>
      <c r="D556" s="226" t="s">
        <v>154</v>
      </c>
      <c r="E556" s="227" t="s">
        <v>649</v>
      </c>
      <c r="F556" s="228" t="s">
        <v>650</v>
      </c>
      <c r="G556" s="229" t="s">
        <v>633</v>
      </c>
      <c r="H556" s="230">
        <v>1</v>
      </c>
      <c r="I556" s="231"/>
      <c r="J556" s="232">
        <f>ROUND(I556*H556,2)</f>
        <v>0</v>
      </c>
      <c r="K556" s="228" t="s">
        <v>1</v>
      </c>
      <c r="L556" s="44"/>
      <c r="M556" s="233" t="s">
        <v>1</v>
      </c>
      <c r="N556" s="234" t="s">
        <v>38</v>
      </c>
      <c r="O556" s="91"/>
      <c r="P556" s="235">
        <f>O556*H556</f>
        <v>0</v>
      </c>
      <c r="Q556" s="235">
        <v>0</v>
      </c>
      <c r="R556" s="235">
        <f>Q556*H556</f>
        <v>0</v>
      </c>
      <c r="S556" s="235">
        <v>0</v>
      </c>
      <c r="T556" s="23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7" t="s">
        <v>159</v>
      </c>
      <c r="AT556" s="237" t="s">
        <v>154</v>
      </c>
      <c r="AU556" s="237" t="s">
        <v>80</v>
      </c>
      <c r="AY556" s="17" t="s">
        <v>152</v>
      </c>
      <c r="BE556" s="238">
        <f>IF(N556="základní",J556,0)</f>
        <v>0</v>
      </c>
      <c r="BF556" s="238">
        <f>IF(N556="snížená",J556,0)</f>
        <v>0</v>
      </c>
      <c r="BG556" s="238">
        <f>IF(N556="zákl. přenesená",J556,0)</f>
        <v>0</v>
      </c>
      <c r="BH556" s="238">
        <f>IF(N556="sníž. přenesená",J556,0)</f>
        <v>0</v>
      </c>
      <c r="BI556" s="238">
        <f>IF(N556="nulová",J556,0)</f>
        <v>0</v>
      </c>
      <c r="BJ556" s="17" t="s">
        <v>80</v>
      </c>
      <c r="BK556" s="238">
        <f>ROUND(I556*H556,2)</f>
        <v>0</v>
      </c>
      <c r="BL556" s="17" t="s">
        <v>159</v>
      </c>
      <c r="BM556" s="237" t="s">
        <v>651</v>
      </c>
    </row>
    <row r="557" s="2" customFormat="1">
      <c r="A557" s="38"/>
      <c r="B557" s="39"/>
      <c r="C557" s="40"/>
      <c r="D557" s="239" t="s">
        <v>160</v>
      </c>
      <c r="E557" s="40"/>
      <c r="F557" s="240" t="s">
        <v>650</v>
      </c>
      <c r="G557" s="40"/>
      <c r="H557" s="40"/>
      <c r="I557" s="241"/>
      <c r="J557" s="40"/>
      <c r="K557" s="40"/>
      <c r="L557" s="44"/>
      <c r="M557" s="289"/>
      <c r="N557" s="290"/>
      <c r="O557" s="291"/>
      <c r="P557" s="291"/>
      <c r="Q557" s="291"/>
      <c r="R557" s="291"/>
      <c r="S557" s="291"/>
      <c r="T557" s="2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160</v>
      </c>
      <c r="AU557" s="17" t="s">
        <v>80</v>
      </c>
    </row>
    <row r="558" s="2" customFormat="1" ht="6.96" customHeight="1">
      <c r="A558" s="38"/>
      <c r="B558" s="66"/>
      <c r="C558" s="67"/>
      <c r="D558" s="67"/>
      <c r="E558" s="67"/>
      <c r="F558" s="67"/>
      <c r="G558" s="67"/>
      <c r="H558" s="67"/>
      <c r="I558" s="67"/>
      <c r="J558" s="67"/>
      <c r="K558" s="67"/>
      <c r="L558" s="44"/>
      <c r="M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</row>
  </sheetData>
  <sheetProtection sheet="1" autoFilter="0" formatColumns="0" formatRows="0" objects="1" scenarios="1" spinCount="100000" saltValue="ArtiYfaZRfpfcZvKAaeXmhCfYlkIRvLZUZpsgZSev5abMHJVHjdnvUt5OUToI+GbufqX2jN//U1wUSd7yvLTMw==" hashValue="1aIz7L94Q4aeX3Q9ydwOHqzQY37fthZgltUJkSd7iYaV1yZeOqG8JQBGNxYdOZV45V7rcQPOESDi5SnDD3Z8dA==" algorithmName="SHA-512" password="CC35"/>
  <autoFilter ref="C136:K5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hyperlinks>
    <hyperlink ref="F142" r:id="rId1" display="https://podminky.urs.cz/item/CS_URS_2024_01/111251103"/>
    <hyperlink ref="F147" r:id="rId2" display="https://podminky.urs.cz/item/CS_URS_2024_01/112155311"/>
    <hyperlink ref="F152" r:id="rId3" display="https://podminky.urs.cz/item/CS_URS_2024_01/112101101"/>
    <hyperlink ref="F157" r:id="rId4" display="https://podminky.urs.cz/item/CS_URS_2024_01/112101102"/>
    <hyperlink ref="F162" r:id="rId5" display="https://podminky.urs.cz/item/CS_URS_2024_01/112251101"/>
    <hyperlink ref="F167" r:id="rId6" display="https://podminky.urs.cz/item/CS_URS_2024_01/112251102"/>
    <hyperlink ref="F172" r:id="rId7" display="https://podminky.urs.cz/item/CS_URS_2024_01/112155115"/>
    <hyperlink ref="F176" r:id="rId8" display="https://podminky.urs.cz/item/CS_URS_2024_01/112155121"/>
    <hyperlink ref="F180" r:id="rId9" display="https://podminky.urs.cz/item/CS_URS_2024_01/181006115"/>
    <hyperlink ref="F185" r:id="rId10" display="https://podminky.urs.cz/item/CS_URS_2024_01/181111131"/>
    <hyperlink ref="F201" r:id="rId11" display="https://podminky.urs.cz/item/CS_URS_2024_01/961043111"/>
    <hyperlink ref="F212" r:id="rId12" display="https://podminky.urs.cz/item/CS_URS_2024_01/962032641"/>
    <hyperlink ref="F218" r:id="rId13" display="https://podminky.urs.cz/item/CS_URS_2024_01/965043441"/>
    <hyperlink ref="F232" r:id="rId14" display="https://podminky.urs.cz/item/CS_URS_2024_01/966003820"/>
    <hyperlink ref="F237" r:id="rId15" display="https://podminky.urs.cz/item/CS_URS_2024_01/968062354"/>
    <hyperlink ref="F244" r:id="rId16" display="https://podminky.urs.cz/item/CS_URS_2024_01/968062455"/>
    <hyperlink ref="F250" r:id="rId17" display="https://podminky.urs.cz/item/CS_URS_2024_01/968062375"/>
    <hyperlink ref="F258" r:id="rId18" display="https://podminky.urs.cz/item/CS_URS_2024_01/981011112"/>
    <hyperlink ref="F264" r:id="rId19" display="https://podminky.urs.cz/item/CS_URS_2024_01/981011313"/>
    <hyperlink ref="F272" r:id="rId20" display="https://podminky.urs.cz/item/CS_URS_2024_01/997006002"/>
    <hyperlink ref="F275" r:id="rId21" display="https://podminky.urs.cz/item/CS_URS_2024_01/997006004"/>
    <hyperlink ref="F283" r:id="rId22" display="https://podminky.urs.cz/item/CS_URS_2024_01/997006511"/>
    <hyperlink ref="F286" r:id="rId23" display="https://podminky.urs.cz/item/CS_URS_2024_01/997006519"/>
    <hyperlink ref="F291" r:id="rId24" display="https://podminky.urs.cz/item/CS_URS_2024_01/997013635"/>
    <hyperlink ref="F296" r:id="rId25" display="https://podminky.urs.cz/item/CS_URS_2024_01/997013645"/>
    <hyperlink ref="F300" r:id="rId26" display="https://podminky.urs.cz/item/CS_URS_2024_01/997013811"/>
    <hyperlink ref="F306" r:id="rId27" display="https://podminky.urs.cz/item/CS_URS_2024_01/997013814"/>
    <hyperlink ref="F312" r:id="rId28" display="https://podminky.urs.cz/item/CS_URS_2024_01/997013821"/>
    <hyperlink ref="F320" r:id="rId29" display="https://podminky.urs.cz/item/CS_URS_2024_01/997013871"/>
    <hyperlink ref="F328" r:id="rId30" display="https://podminky.urs.cz/item/CS_URS_2024_01/712331801"/>
    <hyperlink ref="F336" r:id="rId31" display="https://podminky.urs.cz/item/CS_URS_2024_01/762331811"/>
    <hyperlink ref="F351" r:id="rId32" display="https://podminky.urs.cz/item/CS_URS_2024_01/762341811"/>
    <hyperlink ref="F358" r:id="rId33" display="https://podminky.urs.cz/item/CS_URS_2024_01/762421815"/>
    <hyperlink ref="F364" r:id="rId34" display="https://podminky.urs.cz/item/CS_URS_2024_01/762521811"/>
    <hyperlink ref="F374" r:id="rId35" display="https://podminky.urs.cz/item/CS_URS_2024_01/762811811"/>
    <hyperlink ref="F383" r:id="rId36" display="https://podminky.urs.cz/item/CS_URS_2024_01/762822810"/>
    <hyperlink ref="F391" r:id="rId37" display="https://podminky.urs.cz/item/CS_URS_2024_01/762841812"/>
    <hyperlink ref="F400" r:id="rId38" display="https://podminky.urs.cz/item/CS_URS_2024_01/764001821"/>
    <hyperlink ref="F406" r:id="rId39" display="https://podminky.urs.cz/item/CS_URS_2024_01/764001891"/>
    <hyperlink ref="F411" r:id="rId40" display="https://podminky.urs.cz/item/CS_URS_2024_01/764002801"/>
    <hyperlink ref="F417" r:id="rId41" display="https://podminky.urs.cz/item/CS_URS_2024_01/764002851"/>
    <hyperlink ref="F423" r:id="rId42" display="https://podminky.urs.cz/item/CS_URS_2024_01/764002871"/>
    <hyperlink ref="F429" r:id="rId43" display="https://podminky.urs.cz/item/CS_URS_2024_01/764004801"/>
    <hyperlink ref="F435" r:id="rId44" display="https://podminky.urs.cz/item/CS_URS_2024_01/764004841"/>
    <hyperlink ref="F446" r:id="rId45" display="https://podminky.urs.cz/item/CS_URS_2024_01/765131803"/>
    <hyperlink ref="F453" r:id="rId46" display="https://podminky.urs.cz/item/CS_URS_2024_01/765131871"/>
    <hyperlink ref="F461" r:id="rId47" display="https://podminky.urs.cz/item/CS_URS_2024_01/767996701"/>
    <hyperlink ref="F468" r:id="rId48" display="https://podminky.urs.cz/item/CS_URS_2024_01/795121811"/>
    <hyperlink ref="F475" r:id="rId49" display="https://podminky.urs.cz/item/CS_URS_2024_01/218040101"/>
    <hyperlink ref="F481" r:id="rId50" display="https://podminky.urs.cz/item/CS_URS_2024_01/218040111"/>
    <hyperlink ref="F487" r:id="rId51" display="https://podminky.urs.cz/item/CS_URS_2024_01/218040141"/>
    <hyperlink ref="F493" r:id="rId52" display="https://podminky.urs.cz/item/CS_URS_2024_01/218040161"/>
    <hyperlink ref="F499" r:id="rId53" display="https://podminky.urs.cz/item/CS_URS_2024_01/218040162"/>
    <hyperlink ref="F505" r:id="rId54" display="https://podminky.urs.cz/item/CS_URS_2024_01/218040175"/>
    <hyperlink ref="F511" r:id="rId55" display="https://podminky.urs.cz/item/CS_URS_2024_01/218203403"/>
    <hyperlink ref="F516" r:id="rId56" display="https://podminky.urs.cz/item/CS_URS_2024_01/741211823"/>
    <hyperlink ref="F522" r:id="rId57" display="https://podminky.urs.cz/item/CS_URS_2024_01/741211847"/>
    <hyperlink ref="F529" r:id="rId58" display="https://podminky.urs.cz/item/CS_URS_2024_01/460010025"/>
    <hyperlink ref="F534" r:id="rId59" display="https://podminky.urs.cz/item/CS_URS_2024_01/460091112"/>
    <hyperlink ref="F540" r:id="rId60" display="https://podminky.urs.cz/item/CS_URS_2024_01/4603911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Velká Jesenice, Hnátnice, Otovice - demolice (strážní domky, základy skladiště)</v>
      </c>
      <c r="F7" s="150"/>
      <c r="G7" s="150"/>
      <c r="H7" s="150"/>
      <c r="L7" s="20"/>
    </row>
    <row r="8" s="1" customFormat="1" ht="12" customHeight="1">
      <c r="B8" s="20"/>
      <c r="D8" s="150" t="s">
        <v>110</v>
      </c>
      <c r="L8" s="20"/>
    </row>
    <row r="9" s="2" customFormat="1" ht="16.5" customHeight="1">
      <c r="A9" s="38"/>
      <c r="B9" s="44"/>
      <c r="C9" s="38"/>
      <c r="D9" s="38"/>
      <c r="E9" s="151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652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114</v>
      </c>
      <c r="G14" s="38"/>
      <c r="H14" s="38"/>
      <c r="I14" s="150" t="s">
        <v>22</v>
      </c>
      <c r="J14" s="153" t="str">
        <f>'Rekapitulace stavby'!AN8</f>
        <v>7. 6. 2024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ROUND((SUM(BE131:BE289)),  2)</f>
        <v>0</v>
      </c>
      <c r="G35" s="38"/>
      <c r="H35" s="38"/>
      <c r="I35" s="164">
        <v>0.20999999999999999</v>
      </c>
      <c r="J35" s="163">
        <f>ROUND(((SUM(BE131:BE289))*I35),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ROUND((SUM(BF131:BF289)),  2)</f>
        <v>0</v>
      </c>
      <c r="G36" s="38"/>
      <c r="H36" s="38"/>
      <c r="I36" s="164">
        <v>0.12</v>
      </c>
      <c r="J36" s="163">
        <f>ROUND(((SUM(BF131:BF289))*I36),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ROUND((SUM(BG131:BG289)),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ROUND((SUM(BH131:BH289)),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ROUND((SUM(BI131:BI289)),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Velká Jesenice, Hnátnice, Otovice - demolice (strážní domky, základy skladiště)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01_02 - Zděná kůlna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Velká Jesenice</v>
      </c>
      <c r="G91" s="40"/>
      <c r="H91" s="40"/>
      <c r="I91" s="32" t="s">
        <v>22</v>
      </c>
      <c r="J91" s="79" t="str">
        <f>IF(J14="","",J14)</f>
        <v>7. 6. 2024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120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121</v>
      </c>
      <c r="E100" s="196"/>
      <c r="F100" s="196"/>
      <c r="G100" s="196"/>
      <c r="H100" s="196"/>
      <c r="I100" s="196"/>
      <c r="J100" s="197">
        <f>J133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653</v>
      </c>
      <c r="E101" s="196"/>
      <c r="F101" s="196"/>
      <c r="G101" s="196"/>
      <c r="H101" s="196"/>
      <c r="I101" s="196"/>
      <c r="J101" s="197">
        <f>J154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122</v>
      </c>
      <c r="E102" s="196"/>
      <c r="F102" s="196"/>
      <c r="G102" s="196"/>
      <c r="H102" s="196"/>
      <c r="I102" s="196"/>
      <c r="J102" s="197">
        <f>J160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123</v>
      </c>
      <c r="E103" s="196"/>
      <c r="F103" s="196"/>
      <c r="G103" s="196"/>
      <c r="H103" s="196"/>
      <c r="I103" s="196"/>
      <c r="J103" s="197">
        <f>J193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124</v>
      </c>
      <c r="E104" s="196"/>
      <c r="F104" s="196"/>
      <c r="G104" s="196"/>
      <c r="H104" s="196"/>
      <c r="I104" s="196"/>
      <c r="J104" s="197">
        <f>J199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125</v>
      </c>
      <c r="E105" s="191"/>
      <c r="F105" s="191"/>
      <c r="G105" s="191"/>
      <c r="H105" s="191"/>
      <c r="I105" s="191"/>
      <c r="J105" s="192">
        <f>J230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126</v>
      </c>
      <c r="E106" s="196"/>
      <c r="F106" s="196"/>
      <c r="G106" s="196"/>
      <c r="H106" s="196"/>
      <c r="I106" s="196"/>
      <c r="J106" s="197">
        <f>J231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127</v>
      </c>
      <c r="E107" s="196"/>
      <c r="F107" s="196"/>
      <c r="G107" s="196"/>
      <c r="H107" s="196"/>
      <c r="I107" s="196"/>
      <c r="J107" s="197">
        <f>J238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128</v>
      </c>
      <c r="E108" s="196"/>
      <c r="F108" s="196"/>
      <c r="G108" s="196"/>
      <c r="H108" s="196"/>
      <c r="I108" s="196"/>
      <c r="J108" s="197">
        <f>J254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8"/>
      <c r="C109" s="189"/>
      <c r="D109" s="190" t="s">
        <v>135</v>
      </c>
      <c r="E109" s="191"/>
      <c r="F109" s="191"/>
      <c r="G109" s="191"/>
      <c r="H109" s="191"/>
      <c r="I109" s="191"/>
      <c r="J109" s="192">
        <f>J279</f>
        <v>0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137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83" t="str">
        <f>E7</f>
        <v>Velká Jesenice, Hnátnice, Otovice - demolice (strážní domky, základy skladiště)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110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3" t="s">
        <v>111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112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E11</f>
        <v>01_02 - Zděná kůlna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>Velká Jesenice</v>
      </c>
      <c r="G125" s="40"/>
      <c r="H125" s="40"/>
      <c r="I125" s="32" t="s">
        <v>22</v>
      </c>
      <c r="J125" s="79" t="str">
        <f>IF(J14="","",J14)</f>
        <v>7. 6. 2024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E17</f>
        <v xml:space="preserve"> </v>
      </c>
      <c r="G127" s="40"/>
      <c r="H127" s="40"/>
      <c r="I127" s="32" t="s">
        <v>29</v>
      </c>
      <c r="J127" s="36" t="str">
        <f>E23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IF(E20="","",E20)</f>
        <v>Vyplň údaj</v>
      </c>
      <c r="G128" s="40"/>
      <c r="H128" s="40"/>
      <c r="I128" s="32" t="s">
        <v>31</v>
      </c>
      <c r="J128" s="36" t="str">
        <f>E26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138</v>
      </c>
      <c r="D130" s="202" t="s">
        <v>58</v>
      </c>
      <c r="E130" s="202" t="s">
        <v>54</v>
      </c>
      <c r="F130" s="202" t="s">
        <v>55</v>
      </c>
      <c r="G130" s="202" t="s">
        <v>139</v>
      </c>
      <c r="H130" s="202" t="s">
        <v>140</v>
      </c>
      <c r="I130" s="202" t="s">
        <v>141</v>
      </c>
      <c r="J130" s="202" t="s">
        <v>117</v>
      </c>
      <c r="K130" s="203" t="s">
        <v>142</v>
      </c>
      <c r="L130" s="204"/>
      <c r="M130" s="100" t="s">
        <v>1</v>
      </c>
      <c r="N130" s="101" t="s">
        <v>37</v>
      </c>
      <c r="O130" s="101" t="s">
        <v>143</v>
      </c>
      <c r="P130" s="101" t="s">
        <v>144</v>
      </c>
      <c r="Q130" s="101" t="s">
        <v>145</v>
      </c>
      <c r="R130" s="101" t="s">
        <v>146</v>
      </c>
      <c r="S130" s="101" t="s">
        <v>147</v>
      </c>
      <c r="T130" s="102" t="s">
        <v>148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149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P132+P230+P279</f>
        <v>0</v>
      </c>
      <c r="Q131" s="104"/>
      <c r="R131" s="207">
        <f>R132+R230+R279</f>
        <v>12.145</v>
      </c>
      <c r="S131" s="104"/>
      <c r="T131" s="208">
        <f>T132+T230+T279</f>
        <v>43.215759999999996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119</v>
      </c>
      <c r="BK131" s="209">
        <f>BK132+BK230+BK279</f>
        <v>0</v>
      </c>
    </row>
    <row r="132" s="12" customFormat="1" ht="25.92" customHeight="1">
      <c r="A132" s="12"/>
      <c r="B132" s="210"/>
      <c r="C132" s="211"/>
      <c r="D132" s="212" t="s">
        <v>72</v>
      </c>
      <c r="E132" s="213" t="s">
        <v>150</v>
      </c>
      <c r="F132" s="213" t="s">
        <v>151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P133+P154+P160+P193+P199</f>
        <v>0</v>
      </c>
      <c r="Q132" s="218"/>
      <c r="R132" s="219">
        <f>R133+R154+R160+R193+R199</f>
        <v>12.145</v>
      </c>
      <c r="S132" s="218"/>
      <c r="T132" s="220">
        <f>T133+T154+T160+T193+T199</f>
        <v>41.883899999999997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72</v>
      </c>
      <c r="AU132" s="222" t="s">
        <v>73</v>
      </c>
      <c r="AY132" s="221" t="s">
        <v>152</v>
      </c>
      <c r="BK132" s="223">
        <f>BK133+BK154+BK160+BK193+BK199</f>
        <v>0</v>
      </c>
    </row>
    <row r="133" s="12" customFormat="1" ht="22.8" customHeight="1">
      <c r="A133" s="12"/>
      <c r="B133" s="210"/>
      <c r="C133" s="211"/>
      <c r="D133" s="212" t="s">
        <v>72</v>
      </c>
      <c r="E133" s="224" t="s">
        <v>80</v>
      </c>
      <c r="F133" s="224" t="s">
        <v>153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SUM(P134:P153)</f>
        <v>0</v>
      </c>
      <c r="Q133" s="218"/>
      <c r="R133" s="219">
        <f>SUM(R134:R153)</f>
        <v>12.145</v>
      </c>
      <c r="S133" s="218"/>
      <c r="T133" s="220">
        <f>SUM(T134:T153)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80</v>
      </c>
      <c r="AT133" s="222" t="s">
        <v>72</v>
      </c>
      <c r="AU133" s="222" t="s">
        <v>80</v>
      </c>
      <c r="AY133" s="221" t="s">
        <v>152</v>
      </c>
      <c r="BK133" s="223">
        <f>SUM(BK134:BK153)</f>
        <v>0</v>
      </c>
    </row>
    <row r="134" s="2" customFormat="1" ht="44.25" customHeight="1">
      <c r="A134" s="38"/>
      <c r="B134" s="39"/>
      <c r="C134" s="226" t="s">
        <v>80</v>
      </c>
      <c r="D134" s="226" t="s">
        <v>154</v>
      </c>
      <c r="E134" s="227" t="s">
        <v>654</v>
      </c>
      <c r="F134" s="228" t="s">
        <v>655</v>
      </c>
      <c r="G134" s="229" t="s">
        <v>235</v>
      </c>
      <c r="H134" s="230">
        <v>3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159</v>
      </c>
      <c r="AT134" s="237" t="s">
        <v>154</v>
      </c>
      <c r="AU134" s="237" t="s">
        <v>82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159</v>
      </c>
      <c r="BM134" s="237" t="s">
        <v>656</v>
      </c>
    </row>
    <row r="135" s="2" customFormat="1">
      <c r="A135" s="38"/>
      <c r="B135" s="39"/>
      <c r="C135" s="40"/>
      <c r="D135" s="239" t="s">
        <v>160</v>
      </c>
      <c r="E135" s="40"/>
      <c r="F135" s="240" t="s">
        <v>655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82</v>
      </c>
    </row>
    <row r="136" s="15" customFormat="1">
      <c r="A136" s="15"/>
      <c r="B136" s="268"/>
      <c r="C136" s="269"/>
      <c r="D136" s="239" t="s">
        <v>164</v>
      </c>
      <c r="E136" s="270" t="s">
        <v>1</v>
      </c>
      <c r="F136" s="271" t="s">
        <v>657</v>
      </c>
      <c r="G136" s="269"/>
      <c r="H136" s="270" t="s">
        <v>1</v>
      </c>
      <c r="I136" s="272"/>
      <c r="J136" s="269"/>
      <c r="K136" s="269"/>
      <c r="L136" s="273"/>
      <c r="M136" s="274"/>
      <c r="N136" s="275"/>
      <c r="O136" s="275"/>
      <c r="P136" s="275"/>
      <c r="Q136" s="275"/>
      <c r="R136" s="275"/>
      <c r="S136" s="275"/>
      <c r="T136" s="27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7" t="s">
        <v>164</v>
      </c>
      <c r="AU136" s="277" t="s">
        <v>82</v>
      </c>
      <c r="AV136" s="15" t="s">
        <v>80</v>
      </c>
      <c r="AW136" s="15" t="s">
        <v>30</v>
      </c>
      <c r="AX136" s="15" t="s">
        <v>73</v>
      </c>
      <c r="AY136" s="277" t="s">
        <v>152</v>
      </c>
    </row>
    <row r="137" s="13" customFormat="1">
      <c r="A137" s="13"/>
      <c r="B137" s="246"/>
      <c r="C137" s="247"/>
      <c r="D137" s="239" t="s">
        <v>164</v>
      </c>
      <c r="E137" s="248" t="s">
        <v>1</v>
      </c>
      <c r="F137" s="249" t="s">
        <v>171</v>
      </c>
      <c r="G137" s="247"/>
      <c r="H137" s="250">
        <v>3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164</v>
      </c>
      <c r="AU137" s="256" t="s">
        <v>82</v>
      </c>
      <c r="AV137" s="13" t="s">
        <v>82</v>
      </c>
      <c r="AW137" s="13" t="s">
        <v>30</v>
      </c>
      <c r="AX137" s="13" t="s">
        <v>73</v>
      </c>
      <c r="AY137" s="256" t="s">
        <v>152</v>
      </c>
    </row>
    <row r="138" s="14" customFormat="1">
      <c r="A138" s="14"/>
      <c r="B138" s="257"/>
      <c r="C138" s="258"/>
      <c r="D138" s="239" t="s">
        <v>164</v>
      </c>
      <c r="E138" s="259" t="s">
        <v>1</v>
      </c>
      <c r="F138" s="260" t="s">
        <v>166</v>
      </c>
      <c r="G138" s="258"/>
      <c r="H138" s="261">
        <v>3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164</v>
      </c>
      <c r="AU138" s="267" t="s">
        <v>82</v>
      </c>
      <c r="AV138" s="14" t="s">
        <v>159</v>
      </c>
      <c r="AW138" s="14" t="s">
        <v>30</v>
      </c>
      <c r="AX138" s="14" t="s">
        <v>80</v>
      </c>
      <c r="AY138" s="267" t="s">
        <v>152</v>
      </c>
    </row>
    <row r="139" s="2" customFormat="1" ht="16.5" customHeight="1">
      <c r="A139" s="38"/>
      <c r="B139" s="39"/>
      <c r="C139" s="278" t="s">
        <v>82</v>
      </c>
      <c r="D139" s="278" t="s">
        <v>225</v>
      </c>
      <c r="E139" s="279" t="s">
        <v>658</v>
      </c>
      <c r="F139" s="280" t="s">
        <v>659</v>
      </c>
      <c r="G139" s="281" t="s">
        <v>228</v>
      </c>
      <c r="H139" s="282">
        <v>5.4000000000000004</v>
      </c>
      <c r="I139" s="283"/>
      <c r="J139" s="284">
        <f>ROUND(I139*H139,2)</f>
        <v>0</v>
      </c>
      <c r="K139" s="280" t="s">
        <v>1</v>
      </c>
      <c r="L139" s="285"/>
      <c r="M139" s="286" t="s">
        <v>1</v>
      </c>
      <c r="N139" s="287" t="s">
        <v>38</v>
      </c>
      <c r="O139" s="91"/>
      <c r="P139" s="235">
        <f>O139*H139</f>
        <v>0</v>
      </c>
      <c r="Q139" s="235">
        <v>1</v>
      </c>
      <c r="R139" s="235">
        <f>Q139*H139</f>
        <v>5.4000000000000004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181</v>
      </c>
      <c r="AT139" s="237" t="s">
        <v>225</v>
      </c>
      <c r="AU139" s="237" t="s">
        <v>82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159</v>
      </c>
      <c r="BM139" s="237" t="s">
        <v>660</v>
      </c>
    </row>
    <row r="140" s="2" customFormat="1">
      <c r="A140" s="38"/>
      <c r="B140" s="39"/>
      <c r="C140" s="40"/>
      <c r="D140" s="239" t="s">
        <v>160</v>
      </c>
      <c r="E140" s="40"/>
      <c r="F140" s="240" t="s">
        <v>659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82</v>
      </c>
    </row>
    <row r="141" s="15" customFormat="1">
      <c r="A141" s="15"/>
      <c r="B141" s="268"/>
      <c r="C141" s="269"/>
      <c r="D141" s="239" t="s">
        <v>164</v>
      </c>
      <c r="E141" s="270" t="s">
        <v>1</v>
      </c>
      <c r="F141" s="271" t="s">
        <v>657</v>
      </c>
      <c r="G141" s="269"/>
      <c r="H141" s="270" t="s">
        <v>1</v>
      </c>
      <c r="I141" s="272"/>
      <c r="J141" s="269"/>
      <c r="K141" s="269"/>
      <c r="L141" s="273"/>
      <c r="M141" s="274"/>
      <c r="N141" s="275"/>
      <c r="O141" s="275"/>
      <c r="P141" s="275"/>
      <c r="Q141" s="275"/>
      <c r="R141" s="275"/>
      <c r="S141" s="275"/>
      <c r="T141" s="27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7" t="s">
        <v>164</v>
      </c>
      <c r="AU141" s="277" t="s">
        <v>82</v>
      </c>
      <c r="AV141" s="15" t="s">
        <v>80</v>
      </c>
      <c r="AW141" s="15" t="s">
        <v>30</v>
      </c>
      <c r="AX141" s="15" t="s">
        <v>73</v>
      </c>
      <c r="AY141" s="277" t="s">
        <v>152</v>
      </c>
    </row>
    <row r="142" s="13" customFormat="1">
      <c r="A142" s="13"/>
      <c r="B142" s="246"/>
      <c r="C142" s="247"/>
      <c r="D142" s="239" t="s">
        <v>164</v>
      </c>
      <c r="E142" s="248" t="s">
        <v>1</v>
      </c>
      <c r="F142" s="249" t="s">
        <v>221</v>
      </c>
      <c r="G142" s="247"/>
      <c r="H142" s="250">
        <v>5.4000000000000004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164</v>
      </c>
      <c r="AU142" s="256" t="s">
        <v>82</v>
      </c>
      <c r="AV142" s="13" t="s">
        <v>82</v>
      </c>
      <c r="AW142" s="13" t="s">
        <v>30</v>
      </c>
      <c r="AX142" s="13" t="s">
        <v>73</v>
      </c>
      <c r="AY142" s="256" t="s">
        <v>152</v>
      </c>
    </row>
    <row r="143" s="14" customFormat="1">
      <c r="A143" s="14"/>
      <c r="B143" s="257"/>
      <c r="C143" s="258"/>
      <c r="D143" s="239" t="s">
        <v>164</v>
      </c>
      <c r="E143" s="259" t="s">
        <v>1</v>
      </c>
      <c r="F143" s="260" t="s">
        <v>166</v>
      </c>
      <c r="G143" s="258"/>
      <c r="H143" s="261">
        <v>5.4000000000000004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164</v>
      </c>
      <c r="AU143" s="267" t="s">
        <v>82</v>
      </c>
      <c r="AV143" s="14" t="s">
        <v>159</v>
      </c>
      <c r="AW143" s="14" t="s">
        <v>30</v>
      </c>
      <c r="AX143" s="14" t="s">
        <v>80</v>
      </c>
      <c r="AY143" s="267" t="s">
        <v>152</v>
      </c>
    </row>
    <row r="144" s="2" customFormat="1" ht="37.8" customHeight="1">
      <c r="A144" s="38"/>
      <c r="B144" s="39"/>
      <c r="C144" s="226" t="s">
        <v>171</v>
      </c>
      <c r="D144" s="226" t="s">
        <v>154</v>
      </c>
      <c r="E144" s="227" t="s">
        <v>213</v>
      </c>
      <c r="F144" s="228" t="s">
        <v>214</v>
      </c>
      <c r="G144" s="229" t="s">
        <v>157</v>
      </c>
      <c r="H144" s="230">
        <v>24.09</v>
      </c>
      <c r="I144" s="231"/>
      <c r="J144" s="232">
        <f>ROUND(I144*H144,2)</f>
        <v>0</v>
      </c>
      <c r="K144" s="228" t="s">
        <v>158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159</v>
      </c>
      <c r="AT144" s="237" t="s">
        <v>154</v>
      </c>
      <c r="AU144" s="237" t="s">
        <v>82</v>
      </c>
      <c r="AY144" s="17" t="s">
        <v>152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159</v>
      </c>
      <c r="BM144" s="237" t="s">
        <v>82</v>
      </c>
    </row>
    <row r="145" s="2" customFormat="1">
      <c r="A145" s="38"/>
      <c r="B145" s="39"/>
      <c r="C145" s="40"/>
      <c r="D145" s="239" t="s">
        <v>160</v>
      </c>
      <c r="E145" s="40"/>
      <c r="F145" s="240" t="s">
        <v>216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82</v>
      </c>
    </row>
    <row r="146" s="2" customFormat="1">
      <c r="A146" s="38"/>
      <c r="B146" s="39"/>
      <c r="C146" s="40"/>
      <c r="D146" s="244" t="s">
        <v>162</v>
      </c>
      <c r="E146" s="40"/>
      <c r="F146" s="245" t="s">
        <v>217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162</v>
      </c>
      <c r="AU146" s="17" t="s">
        <v>82</v>
      </c>
    </row>
    <row r="147" s="15" customFormat="1">
      <c r="A147" s="15"/>
      <c r="B147" s="268"/>
      <c r="C147" s="269"/>
      <c r="D147" s="239" t="s">
        <v>164</v>
      </c>
      <c r="E147" s="270" t="s">
        <v>1</v>
      </c>
      <c r="F147" s="271" t="s">
        <v>218</v>
      </c>
      <c r="G147" s="269"/>
      <c r="H147" s="270" t="s">
        <v>1</v>
      </c>
      <c r="I147" s="272"/>
      <c r="J147" s="269"/>
      <c r="K147" s="269"/>
      <c r="L147" s="273"/>
      <c r="M147" s="274"/>
      <c r="N147" s="275"/>
      <c r="O147" s="275"/>
      <c r="P147" s="275"/>
      <c r="Q147" s="275"/>
      <c r="R147" s="275"/>
      <c r="S147" s="275"/>
      <c r="T147" s="27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7" t="s">
        <v>164</v>
      </c>
      <c r="AU147" s="277" t="s">
        <v>82</v>
      </c>
      <c r="AV147" s="15" t="s">
        <v>80</v>
      </c>
      <c r="AW147" s="15" t="s">
        <v>30</v>
      </c>
      <c r="AX147" s="15" t="s">
        <v>73</v>
      </c>
      <c r="AY147" s="277" t="s">
        <v>152</v>
      </c>
    </row>
    <row r="148" s="13" customFormat="1">
      <c r="A148" s="13"/>
      <c r="B148" s="246"/>
      <c r="C148" s="247"/>
      <c r="D148" s="239" t="s">
        <v>164</v>
      </c>
      <c r="E148" s="248" t="s">
        <v>1</v>
      </c>
      <c r="F148" s="249" t="s">
        <v>661</v>
      </c>
      <c r="G148" s="247"/>
      <c r="H148" s="250">
        <v>24.09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164</v>
      </c>
      <c r="AU148" s="256" t="s">
        <v>82</v>
      </c>
      <c r="AV148" s="13" t="s">
        <v>82</v>
      </c>
      <c r="AW148" s="13" t="s">
        <v>30</v>
      </c>
      <c r="AX148" s="13" t="s">
        <v>73</v>
      </c>
      <c r="AY148" s="256" t="s">
        <v>152</v>
      </c>
    </row>
    <row r="149" s="14" customFormat="1">
      <c r="A149" s="14"/>
      <c r="B149" s="257"/>
      <c r="C149" s="258"/>
      <c r="D149" s="239" t="s">
        <v>164</v>
      </c>
      <c r="E149" s="259" t="s">
        <v>1</v>
      </c>
      <c r="F149" s="260" t="s">
        <v>166</v>
      </c>
      <c r="G149" s="258"/>
      <c r="H149" s="261">
        <v>24.09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164</v>
      </c>
      <c r="AU149" s="267" t="s">
        <v>82</v>
      </c>
      <c r="AV149" s="14" t="s">
        <v>159</v>
      </c>
      <c r="AW149" s="14" t="s">
        <v>30</v>
      </c>
      <c r="AX149" s="14" t="s">
        <v>80</v>
      </c>
      <c r="AY149" s="267" t="s">
        <v>152</v>
      </c>
    </row>
    <row r="150" s="2" customFormat="1" ht="16.5" customHeight="1">
      <c r="A150" s="38"/>
      <c r="B150" s="39"/>
      <c r="C150" s="278" t="s">
        <v>159</v>
      </c>
      <c r="D150" s="278" t="s">
        <v>225</v>
      </c>
      <c r="E150" s="279" t="s">
        <v>226</v>
      </c>
      <c r="F150" s="280" t="s">
        <v>227</v>
      </c>
      <c r="G150" s="281" t="s">
        <v>228</v>
      </c>
      <c r="H150" s="282">
        <v>6.7450000000000001</v>
      </c>
      <c r="I150" s="283"/>
      <c r="J150" s="284">
        <f>ROUND(I150*H150,2)</f>
        <v>0</v>
      </c>
      <c r="K150" s="280" t="s">
        <v>158</v>
      </c>
      <c r="L150" s="285"/>
      <c r="M150" s="286" t="s">
        <v>1</v>
      </c>
      <c r="N150" s="287" t="s">
        <v>38</v>
      </c>
      <c r="O150" s="91"/>
      <c r="P150" s="235">
        <f>O150*H150</f>
        <v>0</v>
      </c>
      <c r="Q150" s="235">
        <v>1</v>
      </c>
      <c r="R150" s="235">
        <f>Q150*H150</f>
        <v>6.7450000000000001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181</v>
      </c>
      <c r="AT150" s="237" t="s">
        <v>225</v>
      </c>
      <c r="AU150" s="237" t="s">
        <v>82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159</v>
      </c>
      <c r="BM150" s="237" t="s">
        <v>159</v>
      </c>
    </row>
    <row r="151" s="2" customFormat="1">
      <c r="A151" s="38"/>
      <c r="B151" s="39"/>
      <c r="C151" s="40"/>
      <c r="D151" s="239" t="s">
        <v>160</v>
      </c>
      <c r="E151" s="40"/>
      <c r="F151" s="240" t="s">
        <v>227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160</v>
      </c>
      <c r="AU151" s="17" t="s">
        <v>82</v>
      </c>
    </row>
    <row r="152" s="13" customFormat="1">
      <c r="A152" s="13"/>
      <c r="B152" s="246"/>
      <c r="C152" s="247"/>
      <c r="D152" s="239" t="s">
        <v>164</v>
      </c>
      <c r="E152" s="248" t="s">
        <v>1</v>
      </c>
      <c r="F152" s="249" t="s">
        <v>662</v>
      </c>
      <c r="G152" s="247"/>
      <c r="H152" s="250">
        <v>6.7450000000000001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164</v>
      </c>
      <c r="AU152" s="256" t="s">
        <v>82</v>
      </c>
      <c r="AV152" s="13" t="s">
        <v>82</v>
      </c>
      <c r="AW152" s="13" t="s">
        <v>30</v>
      </c>
      <c r="AX152" s="13" t="s">
        <v>73</v>
      </c>
      <c r="AY152" s="256" t="s">
        <v>152</v>
      </c>
    </row>
    <row r="153" s="14" customFormat="1">
      <c r="A153" s="14"/>
      <c r="B153" s="257"/>
      <c r="C153" s="258"/>
      <c r="D153" s="239" t="s">
        <v>164</v>
      </c>
      <c r="E153" s="259" t="s">
        <v>1</v>
      </c>
      <c r="F153" s="260" t="s">
        <v>166</v>
      </c>
      <c r="G153" s="258"/>
      <c r="H153" s="261">
        <v>6.7450000000000001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164</v>
      </c>
      <c r="AU153" s="267" t="s">
        <v>82</v>
      </c>
      <c r="AV153" s="14" t="s">
        <v>159</v>
      </c>
      <c r="AW153" s="14" t="s">
        <v>30</v>
      </c>
      <c r="AX153" s="14" t="s">
        <v>80</v>
      </c>
      <c r="AY153" s="267" t="s">
        <v>152</v>
      </c>
    </row>
    <row r="154" s="12" customFormat="1" ht="22.8" customHeight="1">
      <c r="A154" s="12"/>
      <c r="B154" s="210"/>
      <c r="C154" s="211"/>
      <c r="D154" s="212" t="s">
        <v>72</v>
      </c>
      <c r="E154" s="224" t="s">
        <v>663</v>
      </c>
      <c r="F154" s="224" t="s">
        <v>664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SUM(P155:P159)</f>
        <v>0</v>
      </c>
      <c r="Q154" s="218"/>
      <c r="R154" s="219">
        <f>SUM(R155:R159)</f>
        <v>0</v>
      </c>
      <c r="S154" s="218"/>
      <c r="T154" s="220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80</v>
      </c>
      <c r="AT154" s="222" t="s">
        <v>72</v>
      </c>
      <c r="AU154" s="222" t="s">
        <v>80</v>
      </c>
      <c r="AY154" s="221" t="s">
        <v>152</v>
      </c>
      <c r="BK154" s="223">
        <f>SUM(BK155:BK159)</f>
        <v>0</v>
      </c>
    </row>
    <row r="155" s="2" customFormat="1" ht="33" customHeight="1">
      <c r="A155" s="38"/>
      <c r="B155" s="39"/>
      <c r="C155" s="226" t="s">
        <v>178</v>
      </c>
      <c r="D155" s="226" t="s">
        <v>154</v>
      </c>
      <c r="E155" s="227" t="s">
        <v>665</v>
      </c>
      <c r="F155" s="228" t="s">
        <v>666</v>
      </c>
      <c r="G155" s="229" t="s">
        <v>235</v>
      </c>
      <c r="H155" s="230">
        <v>3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159</v>
      </c>
      <c r="AT155" s="237" t="s">
        <v>154</v>
      </c>
      <c r="AU155" s="237" t="s">
        <v>82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159</v>
      </c>
      <c r="BM155" s="237" t="s">
        <v>667</v>
      </c>
    </row>
    <row r="156" s="2" customFormat="1">
      <c r="A156" s="38"/>
      <c r="B156" s="39"/>
      <c r="C156" s="40"/>
      <c r="D156" s="239" t="s">
        <v>160</v>
      </c>
      <c r="E156" s="40"/>
      <c r="F156" s="240" t="s">
        <v>666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82</v>
      </c>
    </row>
    <row r="157" s="15" customFormat="1">
      <c r="A157" s="15"/>
      <c r="B157" s="268"/>
      <c r="C157" s="269"/>
      <c r="D157" s="239" t="s">
        <v>164</v>
      </c>
      <c r="E157" s="270" t="s">
        <v>1</v>
      </c>
      <c r="F157" s="271" t="s">
        <v>668</v>
      </c>
      <c r="G157" s="269"/>
      <c r="H157" s="270" t="s">
        <v>1</v>
      </c>
      <c r="I157" s="272"/>
      <c r="J157" s="269"/>
      <c r="K157" s="269"/>
      <c r="L157" s="273"/>
      <c r="M157" s="274"/>
      <c r="N157" s="275"/>
      <c r="O157" s="275"/>
      <c r="P157" s="275"/>
      <c r="Q157" s="275"/>
      <c r="R157" s="275"/>
      <c r="S157" s="275"/>
      <c r="T157" s="27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7" t="s">
        <v>164</v>
      </c>
      <c r="AU157" s="277" t="s">
        <v>82</v>
      </c>
      <c r="AV157" s="15" t="s">
        <v>80</v>
      </c>
      <c r="AW157" s="15" t="s">
        <v>30</v>
      </c>
      <c r="AX157" s="15" t="s">
        <v>73</v>
      </c>
      <c r="AY157" s="277" t="s">
        <v>152</v>
      </c>
    </row>
    <row r="158" s="13" customFormat="1">
      <c r="A158" s="13"/>
      <c r="B158" s="246"/>
      <c r="C158" s="247"/>
      <c r="D158" s="239" t="s">
        <v>164</v>
      </c>
      <c r="E158" s="248" t="s">
        <v>1</v>
      </c>
      <c r="F158" s="249" t="s">
        <v>669</v>
      </c>
      <c r="G158" s="247"/>
      <c r="H158" s="250">
        <v>3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164</v>
      </c>
      <c r="AU158" s="256" t="s">
        <v>82</v>
      </c>
      <c r="AV158" s="13" t="s">
        <v>82</v>
      </c>
      <c r="AW158" s="13" t="s">
        <v>30</v>
      </c>
      <c r="AX158" s="13" t="s">
        <v>73</v>
      </c>
      <c r="AY158" s="256" t="s">
        <v>152</v>
      </c>
    </row>
    <row r="159" s="14" customFormat="1">
      <c r="A159" s="14"/>
      <c r="B159" s="257"/>
      <c r="C159" s="258"/>
      <c r="D159" s="239" t="s">
        <v>164</v>
      </c>
      <c r="E159" s="259" t="s">
        <v>1</v>
      </c>
      <c r="F159" s="260" t="s">
        <v>166</v>
      </c>
      <c r="G159" s="258"/>
      <c r="H159" s="261">
        <v>3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7" t="s">
        <v>164</v>
      </c>
      <c r="AU159" s="267" t="s">
        <v>82</v>
      </c>
      <c r="AV159" s="14" t="s">
        <v>159</v>
      </c>
      <c r="AW159" s="14" t="s">
        <v>30</v>
      </c>
      <c r="AX159" s="14" t="s">
        <v>80</v>
      </c>
      <c r="AY159" s="267" t="s">
        <v>152</v>
      </c>
    </row>
    <row r="160" s="12" customFormat="1" ht="22.8" customHeight="1">
      <c r="A160" s="12"/>
      <c r="B160" s="210"/>
      <c r="C160" s="211"/>
      <c r="D160" s="212" t="s">
        <v>72</v>
      </c>
      <c r="E160" s="224" t="s">
        <v>205</v>
      </c>
      <c r="F160" s="224" t="s">
        <v>232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SUM(P161:P192)</f>
        <v>0</v>
      </c>
      <c r="Q160" s="218"/>
      <c r="R160" s="219">
        <f>SUM(R161:R192)</f>
        <v>0</v>
      </c>
      <c r="S160" s="218"/>
      <c r="T160" s="220">
        <f>SUM(T161:T192)</f>
        <v>24.719650000000001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80</v>
      </c>
      <c r="AT160" s="222" t="s">
        <v>72</v>
      </c>
      <c r="AU160" s="222" t="s">
        <v>80</v>
      </c>
      <c r="AY160" s="221" t="s">
        <v>152</v>
      </c>
      <c r="BK160" s="223">
        <f>SUM(BK161:BK192)</f>
        <v>0</v>
      </c>
    </row>
    <row r="161" s="2" customFormat="1" ht="16.5" customHeight="1">
      <c r="A161" s="38"/>
      <c r="B161" s="39"/>
      <c r="C161" s="226" t="s">
        <v>175</v>
      </c>
      <c r="D161" s="226" t="s">
        <v>154</v>
      </c>
      <c r="E161" s="227" t="s">
        <v>233</v>
      </c>
      <c r="F161" s="228" t="s">
        <v>234</v>
      </c>
      <c r="G161" s="229" t="s">
        <v>235</v>
      </c>
      <c r="H161" s="230">
        <v>5.7279999999999998</v>
      </c>
      <c r="I161" s="231"/>
      <c r="J161" s="232">
        <f>ROUND(I161*H161,2)</f>
        <v>0</v>
      </c>
      <c r="K161" s="228" t="s">
        <v>158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2.2000000000000002</v>
      </c>
      <c r="T161" s="236">
        <f>S161*H161</f>
        <v>12.601600000000001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159</v>
      </c>
      <c r="AT161" s="237" t="s">
        <v>154</v>
      </c>
      <c r="AU161" s="237" t="s">
        <v>82</v>
      </c>
      <c r="AY161" s="17" t="s">
        <v>152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159</v>
      </c>
      <c r="BM161" s="237" t="s">
        <v>670</v>
      </c>
    </row>
    <row r="162" s="2" customFormat="1">
      <c r="A162" s="38"/>
      <c r="B162" s="39"/>
      <c r="C162" s="40"/>
      <c r="D162" s="239" t="s">
        <v>160</v>
      </c>
      <c r="E162" s="40"/>
      <c r="F162" s="240" t="s">
        <v>234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160</v>
      </c>
      <c r="AU162" s="17" t="s">
        <v>82</v>
      </c>
    </row>
    <row r="163" s="2" customFormat="1">
      <c r="A163" s="38"/>
      <c r="B163" s="39"/>
      <c r="C163" s="40"/>
      <c r="D163" s="244" t="s">
        <v>162</v>
      </c>
      <c r="E163" s="40"/>
      <c r="F163" s="245" t="s">
        <v>237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162</v>
      </c>
      <c r="AU163" s="17" t="s">
        <v>82</v>
      </c>
    </row>
    <row r="164" s="15" customFormat="1">
      <c r="A164" s="15"/>
      <c r="B164" s="268"/>
      <c r="C164" s="269"/>
      <c r="D164" s="239" t="s">
        <v>164</v>
      </c>
      <c r="E164" s="270" t="s">
        <v>1</v>
      </c>
      <c r="F164" s="271" t="s">
        <v>671</v>
      </c>
      <c r="G164" s="269"/>
      <c r="H164" s="270" t="s">
        <v>1</v>
      </c>
      <c r="I164" s="272"/>
      <c r="J164" s="269"/>
      <c r="K164" s="269"/>
      <c r="L164" s="273"/>
      <c r="M164" s="274"/>
      <c r="N164" s="275"/>
      <c r="O164" s="275"/>
      <c r="P164" s="275"/>
      <c r="Q164" s="275"/>
      <c r="R164" s="275"/>
      <c r="S164" s="275"/>
      <c r="T164" s="27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7" t="s">
        <v>164</v>
      </c>
      <c r="AU164" s="277" t="s">
        <v>82</v>
      </c>
      <c r="AV164" s="15" t="s">
        <v>80</v>
      </c>
      <c r="AW164" s="15" t="s">
        <v>30</v>
      </c>
      <c r="AX164" s="15" t="s">
        <v>73</v>
      </c>
      <c r="AY164" s="277" t="s">
        <v>152</v>
      </c>
    </row>
    <row r="165" s="13" customFormat="1">
      <c r="A165" s="13"/>
      <c r="B165" s="246"/>
      <c r="C165" s="247"/>
      <c r="D165" s="239" t="s">
        <v>164</v>
      </c>
      <c r="E165" s="248" t="s">
        <v>1</v>
      </c>
      <c r="F165" s="249" t="s">
        <v>672</v>
      </c>
      <c r="G165" s="247"/>
      <c r="H165" s="250">
        <v>5.7279999999999998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164</v>
      </c>
      <c r="AU165" s="256" t="s">
        <v>82</v>
      </c>
      <c r="AV165" s="13" t="s">
        <v>82</v>
      </c>
      <c r="AW165" s="13" t="s">
        <v>30</v>
      </c>
      <c r="AX165" s="13" t="s">
        <v>73</v>
      </c>
      <c r="AY165" s="256" t="s">
        <v>152</v>
      </c>
    </row>
    <row r="166" s="14" customFormat="1">
      <c r="A166" s="14"/>
      <c r="B166" s="257"/>
      <c r="C166" s="258"/>
      <c r="D166" s="239" t="s">
        <v>164</v>
      </c>
      <c r="E166" s="259" t="s">
        <v>1</v>
      </c>
      <c r="F166" s="260" t="s">
        <v>166</v>
      </c>
      <c r="G166" s="258"/>
      <c r="H166" s="261">
        <v>5.7279999999999998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164</v>
      </c>
      <c r="AU166" s="267" t="s">
        <v>82</v>
      </c>
      <c r="AV166" s="14" t="s">
        <v>159</v>
      </c>
      <c r="AW166" s="14" t="s">
        <v>30</v>
      </c>
      <c r="AX166" s="14" t="s">
        <v>80</v>
      </c>
      <c r="AY166" s="267" t="s">
        <v>152</v>
      </c>
    </row>
    <row r="167" s="2" customFormat="1" ht="33" customHeight="1">
      <c r="A167" s="38"/>
      <c r="B167" s="39"/>
      <c r="C167" s="226" t="s">
        <v>194</v>
      </c>
      <c r="D167" s="226" t="s">
        <v>154</v>
      </c>
      <c r="E167" s="227" t="s">
        <v>252</v>
      </c>
      <c r="F167" s="228" t="s">
        <v>253</v>
      </c>
      <c r="G167" s="229" t="s">
        <v>235</v>
      </c>
      <c r="H167" s="230">
        <v>3.6139999999999999</v>
      </c>
      <c r="I167" s="231"/>
      <c r="J167" s="232">
        <f>ROUND(I167*H167,2)</f>
        <v>0</v>
      </c>
      <c r="K167" s="228" t="s">
        <v>158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2.2000000000000002</v>
      </c>
      <c r="T167" s="236">
        <f>S167*H167</f>
        <v>7.9508000000000001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159</v>
      </c>
      <c r="AT167" s="237" t="s">
        <v>154</v>
      </c>
      <c r="AU167" s="237" t="s">
        <v>82</v>
      </c>
      <c r="AY167" s="17" t="s">
        <v>152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159</v>
      </c>
      <c r="BM167" s="237" t="s">
        <v>181</v>
      </c>
    </row>
    <row r="168" s="2" customFormat="1">
      <c r="A168" s="38"/>
      <c r="B168" s="39"/>
      <c r="C168" s="40"/>
      <c r="D168" s="239" t="s">
        <v>160</v>
      </c>
      <c r="E168" s="40"/>
      <c r="F168" s="240" t="s">
        <v>255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160</v>
      </c>
      <c r="AU168" s="17" t="s">
        <v>82</v>
      </c>
    </row>
    <row r="169" s="2" customFormat="1">
      <c r="A169" s="38"/>
      <c r="B169" s="39"/>
      <c r="C169" s="40"/>
      <c r="D169" s="244" t="s">
        <v>162</v>
      </c>
      <c r="E169" s="40"/>
      <c r="F169" s="245" t="s">
        <v>256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162</v>
      </c>
      <c r="AU169" s="17" t="s">
        <v>82</v>
      </c>
    </row>
    <row r="170" s="13" customFormat="1">
      <c r="A170" s="13"/>
      <c r="B170" s="246"/>
      <c r="C170" s="247"/>
      <c r="D170" s="239" t="s">
        <v>164</v>
      </c>
      <c r="E170" s="248" t="s">
        <v>1</v>
      </c>
      <c r="F170" s="249" t="s">
        <v>673</v>
      </c>
      <c r="G170" s="247"/>
      <c r="H170" s="250">
        <v>3.6139999999999999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164</v>
      </c>
      <c r="AU170" s="256" t="s">
        <v>82</v>
      </c>
      <c r="AV170" s="13" t="s">
        <v>82</v>
      </c>
      <c r="AW170" s="13" t="s">
        <v>30</v>
      </c>
      <c r="AX170" s="13" t="s">
        <v>73</v>
      </c>
      <c r="AY170" s="256" t="s">
        <v>152</v>
      </c>
    </row>
    <row r="171" s="14" customFormat="1">
      <c r="A171" s="14"/>
      <c r="B171" s="257"/>
      <c r="C171" s="258"/>
      <c r="D171" s="239" t="s">
        <v>164</v>
      </c>
      <c r="E171" s="259" t="s">
        <v>1</v>
      </c>
      <c r="F171" s="260" t="s">
        <v>166</v>
      </c>
      <c r="G171" s="258"/>
      <c r="H171" s="261">
        <v>3.6139999999999999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164</v>
      </c>
      <c r="AU171" s="267" t="s">
        <v>82</v>
      </c>
      <c r="AV171" s="14" t="s">
        <v>159</v>
      </c>
      <c r="AW171" s="14" t="s">
        <v>30</v>
      </c>
      <c r="AX171" s="14" t="s">
        <v>80</v>
      </c>
      <c r="AY171" s="267" t="s">
        <v>152</v>
      </c>
    </row>
    <row r="172" s="2" customFormat="1" ht="21.75" customHeight="1">
      <c r="A172" s="38"/>
      <c r="B172" s="39"/>
      <c r="C172" s="226" t="s">
        <v>181</v>
      </c>
      <c r="D172" s="226" t="s">
        <v>154</v>
      </c>
      <c r="E172" s="227" t="s">
        <v>283</v>
      </c>
      <c r="F172" s="228" t="s">
        <v>284</v>
      </c>
      <c r="G172" s="229" t="s">
        <v>157</v>
      </c>
      <c r="H172" s="230">
        <v>6</v>
      </c>
      <c r="I172" s="231"/>
      <c r="J172" s="232">
        <f>ROUND(I172*H172,2)</f>
        <v>0</v>
      </c>
      <c r="K172" s="228" t="s">
        <v>158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0.087999999999999995</v>
      </c>
      <c r="T172" s="236">
        <f>S172*H172</f>
        <v>0.52800000000000002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159</v>
      </c>
      <c r="AT172" s="237" t="s">
        <v>154</v>
      </c>
      <c r="AU172" s="237" t="s">
        <v>82</v>
      </c>
      <c r="AY172" s="17" t="s">
        <v>152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159</v>
      </c>
      <c r="BM172" s="237" t="s">
        <v>212</v>
      </c>
    </row>
    <row r="173" s="2" customFormat="1">
      <c r="A173" s="38"/>
      <c r="B173" s="39"/>
      <c r="C173" s="40"/>
      <c r="D173" s="239" t="s">
        <v>160</v>
      </c>
      <c r="E173" s="40"/>
      <c r="F173" s="240" t="s">
        <v>286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160</v>
      </c>
      <c r="AU173" s="17" t="s">
        <v>82</v>
      </c>
    </row>
    <row r="174" s="2" customFormat="1">
      <c r="A174" s="38"/>
      <c r="B174" s="39"/>
      <c r="C174" s="40"/>
      <c r="D174" s="244" t="s">
        <v>162</v>
      </c>
      <c r="E174" s="40"/>
      <c r="F174" s="245" t="s">
        <v>287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162</v>
      </c>
      <c r="AU174" s="17" t="s">
        <v>82</v>
      </c>
    </row>
    <row r="175" s="13" customFormat="1">
      <c r="A175" s="13"/>
      <c r="B175" s="246"/>
      <c r="C175" s="247"/>
      <c r="D175" s="239" t="s">
        <v>164</v>
      </c>
      <c r="E175" s="248" t="s">
        <v>1</v>
      </c>
      <c r="F175" s="249" t="s">
        <v>674</v>
      </c>
      <c r="G175" s="247"/>
      <c r="H175" s="250">
        <v>6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164</v>
      </c>
      <c r="AU175" s="256" t="s">
        <v>82</v>
      </c>
      <c r="AV175" s="13" t="s">
        <v>82</v>
      </c>
      <c r="AW175" s="13" t="s">
        <v>30</v>
      </c>
      <c r="AX175" s="13" t="s">
        <v>73</v>
      </c>
      <c r="AY175" s="256" t="s">
        <v>152</v>
      </c>
    </row>
    <row r="176" s="14" customFormat="1">
      <c r="A176" s="14"/>
      <c r="B176" s="257"/>
      <c r="C176" s="258"/>
      <c r="D176" s="239" t="s">
        <v>164</v>
      </c>
      <c r="E176" s="259" t="s">
        <v>1</v>
      </c>
      <c r="F176" s="260" t="s">
        <v>166</v>
      </c>
      <c r="G176" s="258"/>
      <c r="H176" s="261">
        <v>6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164</v>
      </c>
      <c r="AU176" s="267" t="s">
        <v>82</v>
      </c>
      <c r="AV176" s="14" t="s">
        <v>159</v>
      </c>
      <c r="AW176" s="14" t="s">
        <v>30</v>
      </c>
      <c r="AX176" s="14" t="s">
        <v>80</v>
      </c>
      <c r="AY176" s="267" t="s">
        <v>152</v>
      </c>
    </row>
    <row r="177" s="2" customFormat="1" ht="24.15" customHeight="1">
      <c r="A177" s="38"/>
      <c r="B177" s="39"/>
      <c r="C177" s="226" t="s">
        <v>205</v>
      </c>
      <c r="D177" s="226" t="s">
        <v>154</v>
      </c>
      <c r="E177" s="227" t="s">
        <v>675</v>
      </c>
      <c r="F177" s="228" t="s">
        <v>676</v>
      </c>
      <c r="G177" s="229" t="s">
        <v>270</v>
      </c>
      <c r="H177" s="230">
        <v>9</v>
      </c>
      <c r="I177" s="231"/>
      <c r="J177" s="232">
        <f>ROUND(I177*H177,2)</f>
        <v>0</v>
      </c>
      <c r="K177" s="228" t="s">
        <v>158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0.0092499999999999995</v>
      </c>
      <c r="T177" s="236">
        <f>S177*H177</f>
        <v>0.083249999999999991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159</v>
      </c>
      <c r="AT177" s="237" t="s">
        <v>154</v>
      </c>
      <c r="AU177" s="237" t="s">
        <v>82</v>
      </c>
      <c r="AY177" s="17" t="s">
        <v>152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159</v>
      </c>
      <c r="BM177" s="237" t="s">
        <v>677</v>
      </c>
    </row>
    <row r="178" s="2" customFormat="1">
      <c r="A178" s="38"/>
      <c r="B178" s="39"/>
      <c r="C178" s="40"/>
      <c r="D178" s="239" t="s">
        <v>160</v>
      </c>
      <c r="E178" s="40"/>
      <c r="F178" s="240" t="s">
        <v>678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82</v>
      </c>
    </row>
    <row r="179" s="2" customFormat="1">
      <c r="A179" s="38"/>
      <c r="B179" s="39"/>
      <c r="C179" s="40"/>
      <c r="D179" s="244" t="s">
        <v>162</v>
      </c>
      <c r="E179" s="40"/>
      <c r="F179" s="245" t="s">
        <v>679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162</v>
      </c>
      <c r="AU179" s="17" t="s">
        <v>82</v>
      </c>
    </row>
    <row r="180" s="13" customFormat="1">
      <c r="A180" s="13"/>
      <c r="B180" s="246"/>
      <c r="C180" s="247"/>
      <c r="D180" s="239" t="s">
        <v>164</v>
      </c>
      <c r="E180" s="248" t="s">
        <v>1</v>
      </c>
      <c r="F180" s="249" t="s">
        <v>205</v>
      </c>
      <c r="G180" s="247"/>
      <c r="H180" s="250">
        <v>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164</v>
      </c>
      <c r="AU180" s="256" t="s">
        <v>82</v>
      </c>
      <c r="AV180" s="13" t="s">
        <v>82</v>
      </c>
      <c r="AW180" s="13" t="s">
        <v>30</v>
      </c>
      <c r="AX180" s="13" t="s">
        <v>73</v>
      </c>
      <c r="AY180" s="256" t="s">
        <v>152</v>
      </c>
    </row>
    <row r="181" s="14" customFormat="1">
      <c r="A181" s="14"/>
      <c r="B181" s="257"/>
      <c r="C181" s="258"/>
      <c r="D181" s="239" t="s">
        <v>164</v>
      </c>
      <c r="E181" s="259" t="s">
        <v>1</v>
      </c>
      <c r="F181" s="260" t="s">
        <v>166</v>
      </c>
      <c r="G181" s="258"/>
      <c r="H181" s="261">
        <v>9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164</v>
      </c>
      <c r="AU181" s="267" t="s">
        <v>82</v>
      </c>
      <c r="AV181" s="14" t="s">
        <v>159</v>
      </c>
      <c r="AW181" s="14" t="s">
        <v>30</v>
      </c>
      <c r="AX181" s="14" t="s">
        <v>80</v>
      </c>
      <c r="AY181" s="267" t="s">
        <v>152</v>
      </c>
    </row>
    <row r="182" s="2" customFormat="1" ht="24.15" customHeight="1">
      <c r="A182" s="38"/>
      <c r="B182" s="39"/>
      <c r="C182" s="226" t="s">
        <v>212</v>
      </c>
      <c r="D182" s="226" t="s">
        <v>154</v>
      </c>
      <c r="E182" s="227" t="s">
        <v>680</v>
      </c>
      <c r="F182" s="228" t="s">
        <v>681</v>
      </c>
      <c r="G182" s="229" t="s">
        <v>174</v>
      </c>
      <c r="H182" s="230">
        <v>2</v>
      </c>
      <c r="I182" s="231"/>
      <c r="J182" s="232">
        <f>ROUND(I182*H182,2)</f>
        <v>0</v>
      </c>
      <c r="K182" s="228" t="s">
        <v>158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0.0030000000000000001</v>
      </c>
      <c r="T182" s="236">
        <f>S182*H182</f>
        <v>0.0060000000000000001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159</v>
      </c>
      <c r="AT182" s="237" t="s">
        <v>154</v>
      </c>
      <c r="AU182" s="237" t="s">
        <v>82</v>
      </c>
      <c r="AY182" s="17" t="s">
        <v>152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159</v>
      </c>
      <c r="BM182" s="237" t="s">
        <v>682</v>
      </c>
    </row>
    <row r="183" s="2" customFormat="1">
      <c r="A183" s="38"/>
      <c r="B183" s="39"/>
      <c r="C183" s="40"/>
      <c r="D183" s="239" t="s">
        <v>160</v>
      </c>
      <c r="E183" s="40"/>
      <c r="F183" s="240" t="s">
        <v>683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160</v>
      </c>
      <c r="AU183" s="17" t="s">
        <v>82</v>
      </c>
    </row>
    <row r="184" s="2" customFormat="1">
      <c r="A184" s="38"/>
      <c r="B184" s="39"/>
      <c r="C184" s="40"/>
      <c r="D184" s="244" t="s">
        <v>162</v>
      </c>
      <c r="E184" s="40"/>
      <c r="F184" s="245" t="s">
        <v>684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162</v>
      </c>
      <c r="AU184" s="17" t="s">
        <v>82</v>
      </c>
    </row>
    <row r="185" s="15" customFormat="1">
      <c r="A185" s="15"/>
      <c r="B185" s="268"/>
      <c r="C185" s="269"/>
      <c r="D185" s="239" t="s">
        <v>164</v>
      </c>
      <c r="E185" s="270" t="s">
        <v>1</v>
      </c>
      <c r="F185" s="271" t="s">
        <v>685</v>
      </c>
      <c r="G185" s="269"/>
      <c r="H185" s="270" t="s">
        <v>1</v>
      </c>
      <c r="I185" s="272"/>
      <c r="J185" s="269"/>
      <c r="K185" s="269"/>
      <c r="L185" s="273"/>
      <c r="M185" s="274"/>
      <c r="N185" s="275"/>
      <c r="O185" s="275"/>
      <c r="P185" s="275"/>
      <c r="Q185" s="275"/>
      <c r="R185" s="275"/>
      <c r="S185" s="275"/>
      <c r="T185" s="27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7" t="s">
        <v>164</v>
      </c>
      <c r="AU185" s="277" t="s">
        <v>82</v>
      </c>
      <c r="AV185" s="15" t="s">
        <v>80</v>
      </c>
      <c r="AW185" s="15" t="s">
        <v>30</v>
      </c>
      <c r="AX185" s="15" t="s">
        <v>73</v>
      </c>
      <c r="AY185" s="277" t="s">
        <v>152</v>
      </c>
    </row>
    <row r="186" s="13" customFormat="1">
      <c r="A186" s="13"/>
      <c r="B186" s="246"/>
      <c r="C186" s="247"/>
      <c r="D186" s="239" t="s">
        <v>164</v>
      </c>
      <c r="E186" s="248" t="s">
        <v>1</v>
      </c>
      <c r="F186" s="249" t="s">
        <v>82</v>
      </c>
      <c r="G186" s="247"/>
      <c r="H186" s="250">
        <v>2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164</v>
      </c>
      <c r="AU186" s="256" t="s">
        <v>82</v>
      </c>
      <c r="AV186" s="13" t="s">
        <v>82</v>
      </c>
      <c r="AW186" s="13" t="s">
        <v>30</v>
      </c>
      <c r="AX186" s="13" t="s">
        <v>73</v>
      </c>
      <c r="AY186" s="256" t="s">
        <v>152</v>
      </c>
    </row>
    <row r="187" s="14" customFormat="1">
      <c r="A187" s="14"/>
      <c r="B187" s="257"/>
      <c r="C187" s="258"/>
      <c r="D187" s="239" t="s">
        <v>164</v>
      </c>
      <c r="E187" s="259" t="s">
        <v>1</v>
      </c>
      <c r="F187" s="260" t="s">
        <v>166</v>
      </c>
      <c r="G187" s="258"/>
      <c r="H187" s="261">
        <v>2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164</v>
      </c>
      <c r="AU187" s="267" t="s">
        <v>82</v>
      </c>
      <c r="AV187" s="14" t="s">
        <v>159</v>
      </c>
      <c r="AW187" s="14" t="s">
        <v>30</v>
      </c>
      <c r="AX187" s="14" t="s">
        <v>80</v>
      </c>
      <c r="AY187" s="267" t="s">
        <v>152</v>
      </c>
    </row>
    <row r="188" s="2" customFormat="1" ht="44.25" customHeight="1">
      <c r="A188" s="38"/>
      <c r="B188" s="39"/>
      <c r="C188" s="226" t="s">
        <v>224</v>
      </c>
      <c r="D188" s="226" t="s">
        <v>154</v>
      </c>
      <c r="E188" s="227" t="s">
        <v>686</v>
      </c>
      <c r="F188" s="228" t="s">
        <v>687</v>
      </c>
      <c r="G188" s="229" t="s">
        <v>157</v>
      </c>
      <c r="H188" s="230">
        <v>10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38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0.35499999999999998</v>
      </c>
      <c r="T188" s="236">
        <f>S188*H188</f>
        <v>3.5499999999999998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159</v>
      </c>
      <c r="AT188" s="237" t="s">
        <v>154</v>
      </c>
      <c r="AU188" s="237" t="s">
        <v>82</v>
      </c>
      <c r="AY188" s="17" t="s">
        <v>152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80</v>
      </c>
      <c r="BK188" s="238">
        <f>ROUND(I188*H188,2)</f>
        <v>0</v>
      </c>
      <c r="BL188" s="17" t="s">
        <v>159</v>
      </c>
      <c r="BM188" s="237" t="s">
        <v>688</v>
      </c>
    </row>
    <row r="189" s="2" customFormat="1">
      <c r="A189" s="38"/>
      <c r="B189" s="39"/>
      <c r="C189" s="40"/>
      <c r="D189" s="239" t="s">
        <v>160</v>
      </c>
      <c r="E189" s="40"/>
      <c r="F189" s="240" t="s">
        <v>687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160</v>
      </c>
      <c r="AU189" s="17" t="s">
        <v>82</v>
      </c>
    </row>
    <row r="190" s="15" customFormat="1">
      <c r="A190" s="15"/>
      <c r="B190" s="268"/>
      <c r="C190" s="269"/>
      <c r="D190" s="239" t="s">
        <v>164</v>
      </c>
      <c r="E190" s="270" t="s">
        <v>1</v>
      </c>
      <c r="F190" s="271" t="s">
        <v>689</v>
      </c>
      <c r="G190" s="269"/>
      <c r="H190" s="270" t="s">
        <v>1</v>
      </c>
      <c r="I190" s="272"/>
      <c r="J190" s="269"/>
      <c r="K190" s="269"/>
      <c r="L190" s="273"/>
      <c r="M190" s="274"/>
      <c r="N190" s="275"/>
      <c r="O190" s="275"/>
      <c r="P190" s="275"/>
      <c r="Q190" s="275"/>
      <c r="R190" s="275"/>
      <c r="S190" s="275"/>
      <c r="T190" s="27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7" t="s">
        <v>164</v>
      </c>
      <c r="AU190" s="277" t="s">
        <v>82</v>
      </c>
      <c r="AV190" s="15" t="s">
        <v>80</v>
      </c>
      <c r="AW190" s="15" t="s">
        <v>30</v>
      </c>
      <c r="AX190" s="15" t="s">
        <v>73</v>
      </c>
      <c r="AY190" s="277" t="s">
        <v>152</v>
      </c>
    </row>
    <row r="191" s="13" customFormat="1">
      <c r="A191" s="13"/>
      <c r="B191" s="246"/>
      <c r="C191" s="247"/>
      <c r="D191" s="239" t="s">
        <v>164</v>
      </c>
      <c r="E191" s="248" t="s">
        <v>1</v>
      </c>
      <c r="F191" s="249" t="s">
        <v>212</v>
      </c>
      <c r="G191" s="247"/>
      <c r="H191" s="250">
        <v>10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164</v>
      </c>
      <c r="AU191" s="256" t="s">
        <v>82</v>
      </c>
      <c r="AV191" s="13" t="s">
        <v>82</v>
      </c>
      <c r="AW191" s="13" t="s">
        <v>30</v>
      </c>
      <c r="AX191" s="13" t="s">
        <v>73</v>
      </c>
      <c r="AY191" s="256" t="s">
        <v>152</v>
      </c>
    </row>
    <row r="192" s="14" customFormat="1">
      <c r="A192" s="14"/>
      <c r="B192" s="257"/>
      <c r="C192" s="258"/>
      <c r="D192" s="239" t="s">
        <v>164</v>
      </c>
      <c r="E192" s="259" t="s">
        <v>1</v>
      </c>
      <c r="F192" s="260" t="s">
        <v>166</v>
      </c>
      <c r="G192" s="258"/>
      <c r="H192" s="261">
        <v>10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164</v>
      </c>
      <c r="AU192" s="267" t="s">
        <v>82</v>
      </c>
      <c r="AV192" s="14" t="s">
        <v>159</v>
      </c>
      <c r="AW192" s="14" t="s">
        <v>30</v>
      </c>
      <c r="AX192" s="14" t="s">
        <v>80</v>
      </c>
      <c r="AY192" s="267" t="s">
        <v>152</v>
      </c>
    </row>
    <row r="193" s="12" customFormat="1" ht="22.8" customHeight="1">
      <c r="A193" s="12"/>
      <c r="B193" s="210"/>
      <c r="C193" s="211"/>
      <c r="D193" s="212" t="s">
        <v>72</v>
      </c>
      <c r="E193" s="224" t="s">
        <v>297</v>
      </c>
      <c r="F193" s="224" t="s">
        <v>298</v>
      </c>
      <c r="G193" s="211"/>
      <c r="H193" s="211"/>
      <c r="I193" s="214"/>
      <c r="J193" s="225">
        <f>BK193</f>
        <v>0</v>
      </c>
      <c r="K193" s="211"/>
      <c r="L193" s="216"/>
      <c r="M193" s="217"/>
      <c r="N193" s="218"/>
      <c r="O193" s="218"/>
      <c r="P193" s="219">
        <f>SUM(P194:P198)</f>
        <v>0</v>
      </c>
      <c r="Q193" s="218"/>
      <c r="R193" s="219">
        <f>SUM(R194:R198)</f>
        <v>0</v>
      </c>
      <c r="S193" s="218"/>
      <c r="T193" s="220">
        <f>SUM(T194:T198)</f>
        <v>17.164249999999999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80</v>
      </c>
      <c r="AT193" s="222" t="s">
        <v>72</v>
      </c>
      <c r="AU193" s="222" t="s">
        <v>80</v>
      </c>
      <c r="AY193" s="221" t="s">
        <v>152</v>
      </c>
      <c r="BK193" s="223">
        <f>SUM(BK194:BK198)</f>
        <v>0</v>
      </c>
    </row>
    <row r="194" s="2" customFormat="1" ht="33" customHeight="1">
      <c r="A194" s="38"/>
      <c r="B194" s="39"/>
      <c r="C194" s="226" t="s">
        <v>8</v>
      </c>
      <c r="D194" s="226" t="s">
        <v>154</v>
      </c>
      <c r="E194" s="227" t="s">
        <v>690</v>
      </c>
      <c r="F194" s="228" t="s">
        <v>691</v>
      </c>
      <c r="G194" s="229" t="s">
        <v>235</v>
      </c>
      <c r="H194" s="230">
        <v>68.656999999999996</v>
      </c>
      <c r="I194" s="231"/>
      <c r="J194" s="232">
        <f>ROUND(I194*H194,2)</f>
        <v>0</v>
      </c>
      <c r="K194" s="228" t="s">
        <v>158</v>
      </c>
      <c r="L194" s="44"/>
      <c r="M194" s="233" t="s">
        <v>1</v>
      </c>
      <c r="N194" s="234" t="s">
        <v>38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0.25</v>
      </c>
      <c r="T194" s="236">
        <f>S194*H194</f>
        <v>17.164249999999999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159</v>
      </c>
      <c r="AT194" s="237" t="s">
        <v>154</v>
      </c>
      <c r="AU194" s="237" t="s">
        <v>82</v>
      </c>
      <c r="AY194" s="17" t="s">
        <v>152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80</v>
      </c>
      <c r="BK194" s="238">
        <f>ROUND(I194*H194,2)</f>
        <v>0</v>
      </c>
      <c r="BL194" s="17" t="s">
        <v>159</v>
      </c>
      <c r="BM194" s="237" t="s">
        <v>186</v>
      </c>
    </row>
    <row r="195" s="2" customFormat="1">
      <c r="A195" s="38"/>
      <c r="B195" s="39"/>
      <c r="C195" s="40"/>
      <c r="D195" s="239" t="s">
        <v>160</v>
      </c>
      <c r="E195" s="40"/>
      <c r="F195" s="240" t="s">
        <v>692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160</v>
      </c>
      <c r="AU195" s="17" t="s">
        <v>82</v>
      </c>
    </row>
    <row r="196" s="2" customFormat="1">
      <c r="A196" s="38"/>
      <c r="B196" s="39"/>
      <c r="C196" s="40"/>
      <c r="D196" s="244" t="s">
        <v>162</v>
      </c>
      <c r="E196" s="40"/>
      <c r="F196" s="245" t="s">
        <v>693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162</v>
      </c>
      <c r="AU196" s="17" t="s">
        <v>82</v>
      </c>
    </row>
    <row r="197" s="13" customFormat="1">
      <c r="A197" s="13"/>
      <c r="B197" s="246"/>
      <c r="C197" s="247"/>
      <c r="D197" s="239" t="s">
        <v>164</v>
      </c>
      <c r="E197" s="248" t="s">
        <v>1</v>
      </c>
      <c r="F197" s="249" t="s">
        <v>694</v>
      </c>
      <c r="G197" s="247"/>
      <c r="H197" s="250">
        <v>68.656999999999996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164</v>
      </c>
      <c r="AU197" s="256" t="s">
        <v>82</v>
      </c>
      <c r="AV197" s="13" t="s">
        <v>82</v>
      </c>
      <c r="AW197" s="13" t="s">
        <v>30</v>
      </c>
      <c r="AX197" s="13" t="s">
        <v>73</v>
      </c>
      <c r="AY197" s="256" t="s">
        <v>152</v>
      </c>
    </row>
    <row r="198" s="14" customFormat="1">
      <c r="A198" s="14"/>
      <c r="B198" s="257"/>
      <c r="C198" s="258"/>
      <c r="D198" s="239" t="s">
        <v>164</v>
      </c>
      <c r="E198" s="259" t="s">
        <v>1</v>
      </c>
      <c r="F198" s="260" t="s">
        <v>166</v>
      </c>
      <c r="G198" s="258"/>
      <c r="H198" s="261">
        <v>68.656999999999996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7" t="s">
        <v>164</v>
      </c>
      <c r="AU198" s="267" t="s">
        <v>82</v>
      </c>
      <c r="AV198" s="14" t="s">
        <v>159</v>
      </c>
      <c r="AW198" s="14" t="s">
        <v>30</v>
      </c>
      <c r="AX198" s="14" t="s">
        <v>80</v>
      </c>
      <c r="AY198" s="267" t="s">
        <v>152</v>
      </c>
    </row>
    <row r="199" s="12" customFormat="1" ht="22.8" customHeight="1">
      <c r="A199" s="12"/>
      <c r="B199" s="210"/>
      <c r="C199" s="211"/>
      <c r="D199" s="212" t="s">
        <v>72</v>
      </c>
      <c r="E199" s="224" t="s">
        <v>315</v>
      </c>
      <c r="F199" s="224" t="s">
        <v>316</v>
      </c>
      <c r="G199" s="211"/>
      <c r="H199" s="211"/>
      <c r="I199" s="214"/>
      <c r="J199" s="225">
        <f>BK199</f>
        <v>0</v>
      </c>
      <c r="K199" s="211"/>
      <c r="L199" s="216"/>
      <c r="M199" s="217"/>
      <c r="N199" s="218"/>
      <c r="O199" s="218"/>
      <c r="P199" s="219">
        <f>SUM(P200:P229)</f>
        <v>0</v>
      </c>
      <c r="Q199" s="218"/>
      <c r="R199" s="219">
        <f>SUM(R200:R229)</f>
        <v>0</v>
      </c>
      <c r="S199" s="218"/>
      <c r="T199" s="220">
        <f>SUM(T200:T229)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1" t="s">
        <v>80</v>
      </c>
      <c r="AT199" s="222" t="s">
        <v>72</v>
      </c>
      <c r="AU199" s="222" t="s">
        <v>80</v>
      </c>
      <c r="AY199" s="221" t="s">
        <v>152</v>
      </c>
      <c r="BK199" s="223">
        <f>SUM(BK200:BK229)</f>
        <v>0</v>
      </c>
    </row>
    <row r="200" s="2" customFormat="1" ht="16.5" customHeight="1">
      <c r="A200" s="38"/>
      <c r="B200" s="39"/>
      <c r="C200" s="226" t="s">
        <v>244</v>
      </c>
      <c r="D200" s="226" t="s">
        <v>154</v>
      </c>
      <c r="E200" s="227" t="s">
        <v>317</v>
      </c>
      <c r="F200" s="228" t="s">
        <v>318</v>
      </c>
      <c r="G200" s="229" t="s">
        <v>228</v>
      </c>
      <c r="H200" s="230">
        <v>43.216000000000001</v>
      </c>
      <c r="I200" s="231"/>
      <c r="J200" s="232">
        <f>ROUND(I200*H200,2)</f>
        <v>0</v>
      </c>
      <c r="K200" s="228" t="s">
        <v>158</v>
      </c>
      <c r="L200" s="44"/>
      <c r="M200" s="233" t="s">
        <v>1</v>
      </c>
      <c r="N200" s="234" t="s">
        <v>38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159</v>
      </c>
      <c r="AT200" s="237" t="s">
        <v>154</v>
      </c>
      <c r="AU200" s="237" t="s">
        <v>82</v>
      </c>
      <c r="AY200" s="17" t="s">
        <v>152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80</v>
      </c>
      <c r="BK200" s="238">
        <f>ROUND(I200*H200,2)</f>
        <v>0</v>
      </c>
      <c r="BL200" s="17" t="s">
        <v>159</v>
      </c>
      <c r="BM200" s="237" t="s">
        <v>695</v>
      </c>
    </row>
    <row r="201" s="2" customFormat="1">
      <c r="A201" s="38"/>
      <c r="B201" s="39"/>
      <c r="C201" s="40"/>
      <c r="D201" s="239" t="s">
        <v>160</v>
      </c>
      <c r="E201" s="40"/>
      <c r="F201" s="240" t="s">
        <v>320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160</v>
      </c>
      <c r="AU201" s="17" t="s">
        <v>82</v>
      </c>
    </row>
    <row r="202" s="2" customFormat="1">
      <c r="A202" s="38"/>
      <c r="B202" s="39"/>
      <c r="C202" s="40"/>
      <c r="D202" s="244" t="s">
        <v>162</v>
      </c>
      <c r="E202" s="40"/>
      <c r="F202" s="245" t="s">
        <v>321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162</v>
      </c>
      <c r="AU202" s="17" t="s">
        <v>82</v>
      </c>
    </row>
    <row r="203" s="2" customFormat="1" ht="24.15" customHeight="1">
      <c r="A203" s="38"/>
      <c r="B203" s="39"/>
      <c r="C203" s="226" t="s">
        <v>186</v>
      </c>
      <c r="D203" s="226" t="s">
        <v>154</v>
      </c>
      <c r="E203" s="227" t="s">
        <v>333</v>
      </c>
      <c r="F203" s="228" t="s">
        <v>334</v>
      </c>
      <c r="G203" s="229" t="s">
        <v>228</v>
      </c>
      <c r="H203" s="230">
        <v>43.216000000000001</v>
      </c>
      <c r="I203" s="231"/>
      <c r="J203" s="232">
        <f>ROUND(I203*H203,2)</f>
        <v>0</v>
      </c>
      <c r="K203" s="228" t="s">
        <v>158</v>
      </c>
      <c r="L203" s="44"/>
      <c r="M203" s="233" t="s">
        <v>1</v>
      </c>
      <c r="N203" s="234" t="s">
        <v>38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159</v>
      </c>
      <c r="AT203" s="237" t="s">
        <v>154</v>
      </c>
      <c r="AU203" s="237" t="s">
        <v>82</v>
      </c>
      <c r="AY203" s="17" t="s">
        <v>152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80</v>
      </c>
      <c r="BK203" s="238">
        <f>ROUND(I203*H203,2)</f>
        <v>0</v>
      </c>
      <c r="BL203" s="17" t="s">
        <v>159</v>
      </c>
      <c r="BM203" s="237" t="s">
        <v>696</v>
      </c>
    </row>
    <row r="204" s="2" customFormat="1">
      <c r="A204" s="38"/>
      <c r="B204" s="39"/>
      <c r="C204" s="40"/>
      <c r="D204" s="239" t="s">
        <v>160</v>
      </c>
      <c r="E204" s="40"/>
      <c r="F204" s="240" t="s">
        <v>336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160</v>
      </c>
      <c r="AU204" s="17" t="s">
        <v>82</v>
      </c>
    </row>
    <row r="205" s="2" customFormat="1">
      <c r="A205" s="38"/>
      <c r="B205" s="39"/>
      <c r="C205" s="40"/>
      <c r="D205" s="244" t="s">
        <v>162</v>
      </c>
      <c r="E205" s="40"/>
      <c r="F205" s="245" t="s">
        <v>337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162</v>
      </c>
      <c r="AU205" s="17" t="s">
        <v>82</v>
      </c>
    </row>
    <row r="206" s="2" customFormat="1" ht="24.15" customHeight="1">
      <c r="A206" s="38"/>
      <c r="B206" s="39"/>
      <c r="C206" s="226" t="s">
        <v>267</v>
      </c>
      <c r="D206" s="226" t="s">
        <v>154</v>
      </c>
      <c r="E206" s="227" t="s">
        <v>339</v>
      </c>
      <c r="F206" s="228" t="s">
        <v>340</v>
      </c>
      <c r="G206" s="229" t="s">
        <v>228</v>
      </c>
      <c r="H206" s="230">
        <v>907.53599999999994</v>
      </c>
      <c r="I206" s="231"/>
      <c r="J206" s="232">
        <f>ROUND(I206*H206,2)</f>
        <v>0</v>
      </c>
      <c r="K206" s="228" t="s">
        <v>158</v>
      </c>
      <c r="L206" s="44"/>
      <c r="M206" s="233" t="s">
        <v>1</v>
      </c>
      <c r="N206" s="234" t="s">
        <v>38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159</v>
      </c>
      <c r="AT206" s="237" t="s">
        <v>154</v>
      </c>
      <c r="AU206" s="237" t="s">
        <v>82</v>
      </c>
      <c r="AY206" s="17" t="s">
        <v>152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80</v>
      </c>
      <c r="BK206" s="238">
        <f>ROUND(I206*H206,2)</f>
        <v>0</v>
      </c>
      <c r="BL206" s="17" t="s">
        <v>159</v>
      </c>
      <c r="BM206" s="237" t="s">
        <v>322</v>
      </c>
    </row>
    <row r="207" s="2" customFormat="1">
      <c r="A207" s="38"/>
      <c r="B207" s="39"/>
      <c r="C207" s="40"/>
      <c r="D207" s="239" t="s">
        <v>160</v>
      </c>
      <c r="E207" s="40"/>
      <c r="F207" s="240" t="s">
        <v>341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160</v>
      </c>
      <c r="AU207" s="17" t="s">
        <v>82</v>
      </c>
    </row>
    <row r="208" s="2" customFormat="1">
      <c r="A208" s="38"/>
      <c r="B208" s="39"/>
      <c r="C208" s="40"/>
      <c r="D208" s="244" t="s">
        <v>162</v>
      </c>
      <c r="E208" s="40"/>
      <c r="F208" s="245" t="s">
        <v>342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162</v>
      </c>
      <c r="AU208" s="17" t="s">
        <v>82</v>
      </c>
    </row>
    <row r="209" s="13" customFormat="1">
      <c r="A209" s="13"/>
      <c r="B209" s="246"/>
      <c r="C209" s="247"/>
      <c r="D209" s="239" t="s">
        <v>164</v>
      </c>
      <c r="E209" s="248" t="s">
        <v>1</v>
      </c>
      <c r="F209" s="249" t="s">
        <v>697</v>
      </c>
      <c r="G209" s="247"/>
      <c r="H209" s="250">
        <v>907.53599999999994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164</v>
      </c>
      <c r="AU209" s="256" t="s">
        <v>82</v>
      </c>
      <c r="AV209" s="13" t="s">
        <v>82</v>
      </c>
      <c r="AW209" s="13" t="s">
        <v>30</v>
      </c>
      <c r="AX209" s="13" t="s">
        <v>73</v>
      </c>
      <c r="AY209" s="256" t="s">
        <v>152</v>
      </c>
    </row>
    <row r="210" s="14" customFormat="1">
      <c r="A210" s="14"/>
      <c r="B210" s="257"/>
      <c r="C210" s="258"/>
      <c r="D210" s="239" t="s">
        <v>164</v>
      </c>
      <c r="E210" s="259" t="s">
        <v>1</v>
      </c>
      <c r="F210" s="260" t="s">
        <v>166</v>
      </c>
      <c r="G210" s="258"/>
      <c r="H210" s="261">
        <v>907.53599999999994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164</v>
      </c>
      <c r="AU210" s="267" t="s">
        <v>82</v>
      </c>
      <c r="AV210" s="14" t="s">
        <v>159</v>
      </c>
      <c r="AW210" s="14" t="s">
        <v>30</v>
      </c>
      <c r="AX210" s="14" t="s">
        <v>80</v>
      </c>
      <c r="AY210" s="267" t="s">
        <v>152</v>
      </c>
    </row>
    <row r="211" s="2" customFormat="1" ht="24.15" customHeight="1">
      <c r="A211" s="38"/>
      <c r="B211" s="39"/>
      <c r="C211" s="226" t="s">
        <v>191</v>
      </c>
      <c r="D211" s="226" t="s">
        <v>154</v>
      </c>
      <c r="E211" s="227" t="s">
        <v>345</v>
      </c>
      <c r="F211" s="228" t="s">
        <v>346</v>
      </c>
      <c r="G211" s="229" t="s">
        <v>228</v>
      </c>
      <c r="H211" s="230">
        <v>4.2000000000000002</v>
      </c>
      <c r="I211" s="231"/>
      <c r="J211" s="232">
        <f>ROUND(I211*H211,2)</f>
        <v>0</v>
      </c>
      <c r="K211" s="228" t="s">
        <v>1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159</v>
      </c>
      <c r="AT211" s="237" t="s">
        <v>154</v>
      </c>
      <c r="AU211" s="237" t="s">
        <v>82</v>
      </c>
      <c r="AY211" s="17" t="s">
        <v>152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159</v>
      </c>
      <c r="BM211" s="237" t="s">
        <v>698</v>
      </c>
    </row>
    <row r="212" s="2" customFormat="1">
      <c r="A212" s="38"/>
      <c r="B212" s="39"/>
      <c r="C212" s="40"/>
      <c r="D212" s="239" t="s">
        <v>160</v>
      </c>
      <c r="E212" s="40"/>
      <c r="F212" s="240" t="s">
        <v>348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160</v>
      </c>
      <c r="AU212" s="17" t="s">
        <v>82</v>
      </c>
    </row>
    <row r="213" s="13" customFormat="1">
      <c r="A213" s="13"/>
      <c r="B213" s="246"/>
      <c r="C213" s="247"/>
      <c r="D213" s="239" t="s">
        <v>164</v>
      </c>
      <c r="E213" s="248" t="s">
        <v>1</v>
      </c>
      <c r="F213" s="249" t="s">
        <v>699</v>
      </c>
      <c r="G213" s="247"/>
      <c r="H213" s="250">
        <v>4.2000000000000002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164</v>
      </c>
      <c r="AU213" s="256" t="s">
        <v>82</v>
      </c>
      <c r="AV213" s="13" t="s">
        <v>82</v>
      </c>
      <c r="AW213" s="13" t="s">
        <v>30</v>
      </c>
      <c r="AX213" s="13" t="s">
        <v>73</v>
      </c>
      <c r="AY213" s="256" t="s">
        <v>152</v>
      </c>
    </row>
    <row r="214" s="14" customFormat="1">
      <c r="A214" s="14"/>
      <c r="B214" s="257"/>
      <c r="C214" s="258"/>
      <c r="D214" s="239" t="s">
        <v>164</v>
      </c>
      <c r="E214" s="259" t="s">
        <v>1</v>
      </c>
      <c r="F214" s="260" t="s">
        <v>166</v>
      </c>
      <c r="G214" s="258"/>
      <c r="H214" s="261">
        <v>4.2000000000000002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164</v>
      </c>
      <c r="AU214" s="267" t="s">
        <v>82</v>
      </c>
      <c r="AV214" s="14" t="s">
        <v>159</v>
      </c>
      <c r="AW214" s="14" t="s">
        <v>30</v>
      </c>
      <c r="AX214" s="14" t="s">
        <v>80</v>
      </c>
      <c r="AY214" s="267" t="s">
        <v>152</v>
      </c>
    </row>
    <row r="215" s="2" customFormat="1" ht="33" customHeight="1">
      <c r="A215" s="38"/>
      <c r="B215" s="39"/>
      <c r="C215" s="226" t="s">
        <v>282</v>
      </c>
      <c r="D215" s="226" t="s">
        <v>154</v>
      </c>
      <c r="E215" s="227" t="s">
        <v>359</v>
      </c>
      <c r="F215" s="228" t="s">
        <v>360</v>
      </c>
      <c r="G215" s="229" t="s">
        <v>228</v>
      </c>
      <c r="H215" s="230">
        <v>5.0590000000000002</v>
      </c>
      <c r="I215" s="231"/>
      <c r="J215" s="232">
        <f>ROUND(I215*H215,2)</f>
        <v>0</v>
      </c>
      <c r="K215" s="228" t="s">
        <v>158</v>
      </c>
      <c r="L215" s="44"/>
      <c r="M215" s="233" t="s">
        <v>1</v>
      </c>
      <c r="N215" s="234" t="s">
        <v>38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159</v>
      </c>
      <c r="AT215" s="237" t="s">
        <v>154</v>
      </c>
      <c r="AU215" s="237" t="s">
        <v>82</v>
      </c>
      <c r="AY215" s="17" t="s">
        <v>152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80</v>
      </c>
      <c r="BK215" s="238">
        <f>ROUND(I215*H215,2)</f>
        <v>0</v>
      </c>
      <c r="BL215" s="17" t="s">
        <v>159</v>
      </c>
      <c r="BM215" s="237" t="s">
        <v>338</v>
      </c>
    </row>
    <row r="216" s="2" customFormat="1">
      <c r="A216" s="38"/>
      <c r="B216" s="39"/>
      <c r="C216" s="40"/>
      <c r="D216" s="239" t="s">
        <v>160</v>
      </c>
      <c r="E216" s="40"/>
      <c r="F216" s="240" t="s">
        <v>362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160</v>
      </c>
      <c r="AU216" s="17" t="s">
        <v>82</v>
      </c>
    </row>
    <row r="217" s="2" customFormat="1">
      <c r="A217" s="38"/>
      <c r="B217" s="39"/>
      <c r="C217" s="40"/>
      <c r="D217" s="244" t="s">
        <v>162</v>
      </c>
      <c r="E217" s="40"/>
      <c r="F217" s="245" t="s">
        <v>363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162</v>
      </c>
      <c r="AU217" s="17" t="s">
        <v>82</v>
      </c>
    </row>
    <row r="218" s="13" customFormat="1">
      <c r="A218" s="13"/>
      <c r="B218" s="246"/>
      <c r="C218" s="247"/>
      <c r="D218" s="239" t="s">
        <v>164</v>
      </c>
      <c r="E218" s="248" t="s">
        <v>1</v>
      </c>
      <c r="F218" s="249" t="s">
        <v>700</v>
      </c>
      <c r="G218" s="247"/>
      <c r="H218" s="250">
        <v>5.0590000000000002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164</v>
      </c>
      <c r="AU218" s="256" t="s">
        <v>82</v>
      </c>
      <c r="AV218" s="13" t="s">
        <v>82</v>
      </c>
      <c r="AW218" s="13" t="s">
        <v>30</v>
      </c>
      <c r="AX218" s="13" t="s">
        <v>73</v>
      </c>
      <c r="AY218" s="256" t="s">
        <v>152</v>
      </c>
    </row>
    <row r="219" s="14" customFormat="1">
      <c r="A219" s="14"/>
      <c r="B219" s="257"/>
      <c r="C219" s="258"/>
      <c r="D219" s="239" t="s">
        <v>164</v>
      </c>
      <c r="E219" s="259" t="s">
        <v>1</v>
      </c>
      <c r="F219" s="260" t="s">
        <v>166</v>
      </c>
      <c r="G219" s="258"/>
      <c r="H219" s="261">
        <v>5.0590000000000002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164</v>
      </c>
      <c r="AU219" s="267" t="s">
        <v>82</v>
      </c>
      <c r="AV219" s="14" t="s">
        <v>159</v>
      </c>
      <c r="AW219" s="14" t="s">
        <v>30</v>
      </c>
      <c r="AX219" s="14" t="s">
        <v>80</v>
      </c>
      <c r="AY219" s="267" t="s">
        <v>152</v>
      </c>
    </row>
    <row r="220" s="2" customFormat="1" ht="33" customHeight="1">
      <c r="A220" s="38"/>
      <c r="B220" s="39"/>
      <c r="C220" s="226" t="s">
        <v>289</v>
      </c>
      <c r="D220" s="226" t="s">
        <v>154</v>
      </c>
      <c r="E220" s="227" t="s">
        <v>367</v>
      </c>
      <c r="F220" s="228" t="s">
        <v>368</v>
      </c>
      <c r="G220" s="229" t="s">
        <v>228</v>
      </c>
      <c r="H220" s="230">
        <v>0.025000000000000001</v>
      </c>
      <c r="I220" s="231"/>
      <c r="J220" s="232">
        <f>ROUND(I220*H220,2)</f>
        <v>0</v>
      </c>
      <c r="K220" s="228" t="s">
        <v>158</v>
      </c>
      <c r="L220" s="44"/>
      <c r="M220" s="233" t="s">
        <v>1</v>
      </c>
      <c r="N220" s="234" t="s">
        <v>38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159</v>
      </c>
      <c r="AT220" s="237" t="s">
        <v>154</v>
      </c>
      <c r="AU220" s="237" t="s">
        <v>82</v>
      </c>
      <c r="AY220" s="17" t="s">
        <v>152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80</v>
      </c>
      <c r="BK220" s="238">
        <f>ROUND(I220*H220,2)</f>
        <v>0</v>
      </c>
      <c r="BL220" s="17" t="s">
        <v>159</v>
      </c>
      <c r="BM220" s="237" t="s">
        <v>351</v>
      </c>
    </row>
    <row r="221" s="2" customFormat="1">
      <c r="A221" s="38"/>
      <c r="B221" s="39"/>
      <c r="C221" s="40"/>
      <c r="D221" s="239" t="s">
        <v>160</v>
      </c>
      <c r="E221" s="40"/>
      <c r="F221" s="240" t="s">
        <v>370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160</v>
      </c>
      <c r="AU221" s="17" t="s">
        <v>82</v>
      </c>
    </row>
    <row r="222" s="2" customFormat="1">
      <c r="A222" s="38"/>
      <c r="B222" s="39"/>
      <c r="C222" s="40"/>
      <c r="D222" s="244" t="s">
        <v>162</v>
      </c>
      <c r="E222" s="40"/>
      <c r="F222" s="245" t="s">
        <v>371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162</v>
      </c>
      <c r="AU222" s="17" t="s">
        <v>82</v>
      </c>
    </row>
    <row r="223" s="13" customFormat="1">
      <c r="A223" s="13"/>
      <c r="B223" s="246"/>
      <c r="C223" s="247"/>
      <c r="D223" s="239" t="s">
        <v>164</v>
      </c>
      <c r="E223" s="248" t="s">
        <v>1</v>
      </c>
      <c r="F223" s="249" t="s">
        <v>701</v>
      </c>
      <c r="G223" s="247"/>
      <c r="H223" s="250">
        <v>0.025000000000000001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164</v>
      </c>
      <c r="AU223" s="256" t="s">
        <v>82</v>
      </c>
      <c r="AV223" s="13" t="s">
        <v>82</v>
      </c>
      <c r="AW223" s="13" t="s">
        <v>30</v>
      </c>
      <c r="AX223" s="13" t="s">
        <v>73</v>
      </c>
      <c r="AY223" s="256" t="s">
        <v>152</v>
      </c>
    </row>
    <row r="224" s="14" customFormat="1">
      <c r="A224" s="14"/>
      <c r="B224" s="257"/>
      <c r="C224" s="258"/>
      <c r="D224" s="239" t="s">
        <v>164</v>
      </c>
      <c r="E224" s="259" t="s">
        <v>1</v>
      </c>
      <c r="F224" s="260" t="s">
        <v>166</v>
      </c>
      <c r="G224" s="258"/>
      <c r="H224" s="261">
        <v>0.025000000000000001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164</v>
      </c>
      <c r="AU224" s="267" t="s">
        <v>82</v>
      </c>
      <c r="AV224" s="14" t="s">
        <v>159</v>
      </c>
      <c r="AW224" s="14" t="s">
        <v>30</v>
      </c>
      <c r="AX224" s="14" t="s">
        <v>80</v>
      </c>
      <c r="AY224" s="267" t="s">
        <v>152</v>
      </c>
    </row>
    <row r="225" s="2" customFormat="1" ht="44.25" customHeight="1">
      <c r="A225" s="38"/>
      <c r="B225" s="39"/>
      <c r="C225" s="226" t="s">
        <v>299</v>
      </c>
      <c r="D225" s="226" t="s">
        <v>154</v>
      </c>
      <c r="E225" s="227" t="s">
        <v>380</v>
      </c>
      <c r="F225" s="228" t="s">
        <v>381</v>
      </c>
      <c r="G225" s="229" t="s">
        <v>228</v>
      </c>
      <c r="H225" s="230">
        <v>38.131999999999998</v>
      </c>
      <c r="I225" s="231"/>
      <c r="J225" s="232">
        <f>ROUND(I225*H225,2)</f>
        <v>0</v>
      </c>
      <c r="K225" s="228" t="s">
        <v>158</v>
      </c>
      <c r="L225" s="44"/>
      <c r="M225" s="233" t="s">
        <v>1</v>
      </c>
      <c r="N225" s="234" t="s">
        <v>38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159</v>
      </c>
      <c r="AT225" s="237" t="s">
        <v>154</v>
      </c>
      <c r="AU225" s="237" t="s">
        <v>82</v>
      </c>
      <c r="AY225" s="17" t="s">
        <v>152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80</v>
      </c>
      <c r="BK225" s="238">
        <f>ROUND(I225*H225,2)</f>
        <v>0</v>
      </c>
      <c r="BL225" s="17" t="s">
        <v>159</v>
      </c>
      <c r="BM225" s="237" t="s">
        <v>366</v>
      </c>
    </row>
    <row r="226" s="2" customFormat="1">
      <c r="A226" s="38"/>
      <c r="B226" s="39"/>
      <c r="C226" s="40"/>
      <c r="D226" s="239" t="s">
        <v>160</v>
      </c>
      <c r="E226" s="40"/>
      <c r="F226" s="240" t="s">
        <v>383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160</v>
      </c>
      <c r="AU226" s="17" t="s">
        <v>82</v>
      </c>
    </row>
    <row r="227" s="2" customFormat="1">
      <c r="A227" s="38"/>
      <c r="B227" s="39"/>
      <c r="C227" s="40"/>
      <c r="D227" s="244" t="s">
        <v>162</v>
      </c>
      <c r="E227" s="40"/>
      <c r="F227" s="245" t="s">
        <v>384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162</v>
      </c>
      <c r="AU227" s="17" t="s">
        <v>82</v>
      </c>
    </row>
    <row r="228" s="13" customFormat="1">
      <c r="A228" s="13"/>
      <c r="B228" s="246"/>
      <c r="C228" s="247"/>
      <c r="D228" s="239" t="s">
        <v>164</v>
      </c>
      <c r="E228" s="248" t="s">
        <v>1</v>
      </c>
      <c r="F228" s="249" t="s">
        <v>702</v>
      </c>
      <c r="G228" s="247"/>
      <c r="H228" s="250">
        <v>38.131999999999998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164</v>
      </c>
      <c r="AU228" s="256" t="s">
        <v>82</v>
      </c>
      <c r="AV228" s="13" t="s">
        <v>82</v>
      </c>
      <c r="AW228" s="13" t="s">
        <v>30</v>
      </c>
      <c r="AX228" s="13" t="s">
        <v>73</v>
      </c>
      <c r="AY228" s="256" t="s">
        <v>152</v>
      </c>
    </row>
    <row r="229" s="14" customFormat="1">
      <c r="A229" s="14"/>
      <c r="B229" s="257"/>
      <c r="C229" s="258"/>
      <c r="D229" s="239" t="s">
        <v>164</v>
      </c>
      <c r="E229" s="259" t="s">
        <v>1</v>
      </c>
      <c r="F229" s="260" t="s">
        <v>166</v>
      </c>
      <c r="G229" s="258"/>
      <c r="H229" s="261">
        <v>38.131999999999998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7" t="s">
        <v>164</v>
      </c>
      <c r="AU229" s="267" t="s">
        <v>82</v>
      </c>
      <c r="AV229" s="14" t="s">
        <v>159</v>
      </c>
      <c r="AW229" s="14" t="s">
        <v>30</v>
      </c>
      <c r="AX229" s="14" t="s">
        <v>80</v>
      </c>
      <c r="AY229" s="267" t="s">
        <v>152</v>
      </c>
    </row>
    <row r="230" s="12" customFormat="1" ht="25.92" customHeight="1">
      <c r="A230" s="12"/>
      <c r="B230" s="210"/>
      <c r="C230" s="211"/>
      <c r="D230" s="212" t="s">
        <v>72</v>
      </c>
      <c r="E230" s="213" t="s">
        <v>387</v>
      </c>
      <c r="F230" s="213" t="s">
        <v>388</v>
      </c>
      <c r="G230" s="211"/>
      <c r="H230" s="211"/>
      <c r="I230" s="214"/>
      <c r="J230" s="215">
        <f>BK230</f>
        <v>0</v>
      </c>
      <c r="K230" s="211"/>
      <c r="L230" s="216"/>
      <c r="M230" s="217"/>
      <c r="N230" s="218"/>
      <c r="O230" s="218"/>
      <c r="P230" s="219">
        <f>P231+P238+P254</f>
        <v>0</v>
      </c>
      <c r="Q230" s="218"/>
      <c r="R230" s="219">
        <f>R231+R238+R254</f>
        <v>0</v>
      </c>
      <c r="S230" s="218"/>
      <c r="T230" s="220">
        <f>T231+T238+T254</f>
        <v>1.3318599999999998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1" t="s">
        <v>82</v>
      </c>
      <c r="AT230" s="222" t="s">
        <v>72</v>
      </c>
      <c r="AU230" s="222" t="s">
        <v>73</v>
      </c>
      <c r="AY230" s="221" t="s">
        <v>152</v>
      </c>
      <c r="BK230" s="223">
        <f>BK231+BK238+BK254</f>
        <v>0</v>
      </c>
    </row>
    <row r="231" s="12" customFormat="1" ht="22.8" customHeight="1">
      <c r="A231" s="12"/>
      <c r="B231" s="210"/>
      <c r="C231" s="211"/>
      <c r="D231" s="212" t="s">
        <v>72</v>
      </c>
      <c r="E231" s="224" t="s">
        <v>389</v>
      </c>
      <c r="F231" s="224" t="s">
        <v>390</v>
      </c>
      <c r="G231" s="211"/>
      <c r="H231" s="211"/>
      <c r="I231" s="214"/>
      <c r="J231" s="225">
        <f>BK231</f>
        <v>0</v>
      </c>
      <c r="K231" s="211"/>
      <c r="L231" s="216"/>
      <c r="M231" s="217"/>
      <c r="N231" s="218"/>
      <c r="O231" s="218"/>
      <c r="P231" s="219">
        <f>SUM(P232:P237)</f>
        <v>0</v>
      </c>
      <c r="Q231" s="218"/>
      <c r="R231" s="219">
        <f>SUM(R232:R237)</f>
        <v>0</v>
      </c>
      <c r="S231" s="218"/>
      <c r="T231" s="220">
        <f>SUM(T232:T237)</f>
        <v>0.024650999999999999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1" t="s">
        <v>82</v>
      </c>
      <c r="AT231" s="222" t="s">
        <v>72</v>
      </c>
      <c r="AU231" s="222" t="s">
        <v>80</v>
      </c>
      <c r="AY231" s="221" t="s">
        <v>152</v>
      </c>
      <c r="BK231" s="223">
        <f>SUM(BK232:BK237)</f>
        <v>0</v>
      </c>
    </row>
    <row r="232" s="2" customFormat="1" ht="24.15" customHeight="1">
      <c r="A232" s="38"/>
      <c r="B232" s="39"/>
      <c r="C232" s="226" t="s">
        <v>307</v>
      </c>
      <c r="D232" s="226" t="s">
        <v>154</v>
      </c>
      <c r="E232" s="227" t="s">
        <v>392</v>
      </c>
      <c r="F232" s="228" t="s">
        <v>393</v>
      </c>
      <c r="G232" s="229" t="s">
        <v>157</v>
      </c>
      <c r="H232" s="230">
        <v>37.350000000000001</v>
      </c>
      <c r="I232" s="231"/>
      <c r="J232" s="232">
        <f>ROUND(I232*H232,2)</f>
        <v>0</v>
      </c>
      <c r="K232" s="228" t="s">
        <v>158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0.00066</v>
      </c>
      <c r="T232" s="236">
        <f>S232*H232</f>
        <v>0.024650999999999999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191</v>
      </c>
      <c r="AT232" s="237" t="s">
        <v>154</v>
      </c>
      <c r="AU232" s="237" t="s">
        <v>82</v>
      </c>
      <c r="AY232" s="17" t="s">
        <v>152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191</v>
      </c>
      <c r="BM232" s="237" t="s">
        <v>215</v>
      </c>
    </row>
    <row r="233" s="2" customFormat="1">
      <c r="A233" s="38"/>
      <c r="B233" s="39"/>
      <c r="C233" s="40"/>
      <c r="D233" s="239" t="s">
        <v>160</v>
      </c>
      <c r="E233" s="40"/>
      <c r="F233" s="240" t="s">
        <v>395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160</v>
      </c>
      <c r="AU233" s="17" t="s">
        <v>82</v>
      </c>
    </row>
    <row r="234" s="2" customFormat="1">
      <c r="A234" s="38"/>
      <c r="B234" s="39"/>
      <c r="C234" s="40"/>
      <c r="D234" s="244" t="s">
        <v>162</v>
      </c>
      <c r="E234" s="40"/>
      <c r="F234" s="245" t="s">
        <v>396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162</v>
      </c>
      <c r="AU234" s="17" t="s">
        <v>82</v>
      </c>
    </row>
    <row r="235" s="15" customFormat="1">
      <c r="A235" s="15"/>
      <c r="B235" s="268"/>
      <c r="C235" s="269"/>
      <c r="D235" s="239" t="s">
        <v>164</v>
      </c>
      <c r="E235" s="270" t="s">
        <v>1</v>
      </c>
      <c r="F235" s="271" t="s">
        <v>703</v>
      </c>
      <c r="G235" s="269"/>
      <c r="H235" s="270" t="s">
        <v>1</v>
      </c>
      <c r="I235" s="272"/>
      <c r="J235" s="269"/>
      <c r="K235" s="269"/>
      <c r="L235" s="273"/>
      <c r="M235" s="274"/>
      <c r="N235" s="275"/>
      <c r="O235" s="275"/>
      <c r="P235" s="275"/>
      <c r="Q235" s="275"/>
      <c r="R235" s="275"/>
      <c r="S235" s="275"/>
      <c r="T235" s="27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7" t="s">
        <v>164</v>
      </c>
      <c r="AU235" s="277" t="s">
        <v>82</v>
      </c>
      <c r="AV235" s="15" t="s">
        <v>80</v>
      </c>
      <c r="AW235" s="15" t="s">
        <v>30</v>
      </c>
      <c r="AX235" s="15" t="s">
        <v>73</v>
      </c>
      <c r="AY235" s="277" t="s">
        <v>152</v>
      </c>
    </row>
    <row r="236" s="13" customFormat="1">
      <c r="A236" s="13"/>
      <c r="B236" s="246"/>
      <c r="C236" s="247"/>
      <c r="D236" s="239" t="s">
        <v>164</v>
      </c>
      <c r="E236" s="248" t="s">
        <v>1</v>
      </c>
      <c r="F236" s="249" t="s">
        <v>704</v>
      </c>
      <c r="G236" s="247"/>
      <c r="H236" s="250">
        <v>37.350000000000001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164</v>
      </c>
      <c r="AU236" s="256" t="s">
        <v>82</v>
      </c>
      <c r="AV236" s="13" t="s">
        <v>82</v>
      </c>
      <c r="AW236" s="13" t="s">
        <v>30</v>
      </c>
      <c r="AX236" s="13" t="s">
        <v>73</v>
      </c>
      <c r="AY236" s="256" t="s">
        <v>152</v>
      </c>
    </row>
    <row r="237" s="14" customFormat="1">
      <c r="A237" s="14"/>
      <c r="B237" s="257"/>
      <c r="C237" s="258"/>
      <c r="D237" s="239" t="s">
        <v>164</v>
      </c>
      <c r="E237" s="259" t="s">
        <v>1</v>
      </c>
      <c r="F237" s="260" t="s">
        <v>166</v>
      </c>
      <c r="G237" s="258"/>
      <c r="H237" s="261">
        <v>37.350000000000001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7" t="s">
        <v>164</v>
      </c>
      <c r="AU237" s="267" t="s">
        <v>82</v>
      </c>
      <c r="AV237" s="14" t="s">
        <v>159</v>
      </c>
      <c r="AW237" s="14" t="s">
        <v>30</v>
      </c>
      <c r="AX237" s="14" t="s">
        <v>80</v>
      </c>
      <c r="AY237" s="267" t="s">
        <v>152</v>
      </c>
    </row>
    <row r="238" s="12" customFormat="1" ht="22.8" customHeight="1">
      <c r="A238" s="12"/>
      <c r="B238" s="210"/>
      <c r="C238" s="211"/>
      <c r="D238" s="212" t="s">
        <v>72</v>
      </c>
      <c r="E238" s="224" t="s">
        <v>400</v>
      </c>
      <c r="F238" s="224" t="s">
        <v>401</v>
      </c>
      <c r="G238" s="211"/>
      <c r="H238" s="211"/>
      <c r="I238" s="214"/>
      <c r="J238" s="225">
        <f>BK238</f>
        <v>0</v>
      </c>
      <c r="K238" s="211"/>
      <c r="L238" s="216"/>
      <c r="M238" s="217"/>
      <c r="N238" s="218"/>
      <c r="O238" s="218"/>
      <c r="P238" s="219">
        <f>SUM(P239:P253)</f>
        <v>0</v>
      </c>
      <c r="Q238" s="218"/>
      <c r="R238" s="219">
        <f>SUM(R239:R253)</f>
        <v>0</v>
      </c>
      <c r="S238" s="218"/>
      <c r="T238" s="220">
        <f>SUM(T239:T253)</f>
        <v>0.98104999999999998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1" t="s">
        <v>82</v>
      </c>
      <c r="AT238" s="222" t="s">
        <v>72</v>
      </c>
      <c r="AU238" s="222" t="s">
        <v>80</v>
      </c>
      <c r="AY238" s="221" t="s">
        <v>152</v>
      </c>
      <c r="BK238" s="223">
        <f>SUM(BK239:BK253)</f>
        <v>0</v>
      </c>
    </row>
    <row r="239" s="2" customFormat="1" ht="24.15" customHeight="1">
      <c r="A239" s="38"/>
      <c r="B239" s="39"/>
      <c r="C239" s="226" t="s">
        <v>7</v>
      </c>
      <c r="D239" s="226" t="s">
        <v>154</v>
      </c>
      <c r="E239" s="227" t="s">
        <v>402</v>
      </c>
      <c r="F239" s="228" t="s">
        <v>403</v>
      </c>
      <c r="G239" s="229" t="s">
        <v>270</v>
      </c>
      <c r="H239" s="230">
        <v>52.600000000000001</v>
      </c>
      <c r="I239" s="231"/>
      <c r="J239" s="232">
        <f>ROUND(I239*H239,2)</f>
        <v>0</v>
      </c>
      <c r="K239" s="228" t="s">
        <v>158</v>
      </c>
      <c r="L239" s="44"/>
      <c r="M239" s="233" t="s">
        <v>1</v>
      </c>
      <c r="N239" s="234" t="s">
        <v>38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0.0080000000000000002</v>
      </c>
      <c r="T239" s="236">
        <f>S239*H239</f>
        <v>0.42080000000000001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191</v>
      </c>
      <c r="AT239" s="237" t="s">
        <v>154</v>
      </c>
      <c r="AU239" s="237" t="s">
        <v>82</v>
      </c>
      <c r="AY239" s="17" t="s">
        <v>152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80</v>
      </c>
      <c r="BK239" s="238">
        <f>ROUND(I239*H239,2)</f>
        <v>0</v>
      </c>
      <c r="BL239" s="17" t="s">
        <v>191</v>
      </c>
      <c r="BM239" s="237" t="s">
        <v>229</v>
      </c>
    </row>
    <row r="240" s="2" customFormat="1">
      <c r="A240" s="38"/>
      <c r="B240" s="39"/>
      <c r="C240" s="40"/>
      <c r="D240" s="239" t="s">
        <v>160</v>
      </c>
      <c r="E240" s="40"/>
      <c r="F240" s="240" t="s">
        <v>405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160</v>
      </c>
      <c r="AU240" s="17" t="s">
        <v>82</v>
      </c>
    </row>
    <row r="241" s="2" customFormat="1">
      <c r="A241" s="38"/>
      <c r="B241" s="39"/>
      <c r="C241" s="40"/>
      <c r="D241" s="244" t="s">
        <v>162</v>
      </c>
      <c r="E241" s="40"/>
      <c r="F241" s="245" t="s">
        <v>406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162</v>
      </c>
      <c r="AU241" s="17" t="s">
        <v>82</v>
      </c>
    </row>
    <row r="242" s="15" customFormat="1">
      <c r="A242" s="15"/>
      <c r="B242" s="268"/>
      <c r="C242" s="269"/>
      <c r="D242" s="239" t="s">
        <v>164</v>
      </c>
      <c r="E242" s="270" t="s">
        <v>1</v>
      </c>
      <c r="F242" s="271" t="s">
        <v>703</v>
      </c>
      <c r="G242" s="269"/>
      <c r="H242" s="270" t="s">
        <v>1</v>
      </c>
      <c r="I242" s="272"/>
      <c r="J242" s="269"/>
      <c r="K242" s="269"/>
      <c r="L242" s="273"/>
      <c r="M242" s="274"/>
      <c r="N242" s="275"/>
      <c r="O242" s="275"/>
      <c r="P242" s="275"/>
      <c r="Q242" s="275"/>
      <c r="R242" s="275"/>
      <c r="S242" s="275"/>
      <c r="T242" s="27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7" t="s">
        <v>164</v>
      </c>
      <c r="AU242" s="277" t="s">
        <v>82</v>
      </c>
      <c r="AV242" s="15" t="s">
        <v>80</v>
      </c>
      <c r="AW242" s="15" t="s">
        <v>30</v>
      </c>
      <c r="AX242" s="15" t="s">
        <v>73</v>
      </c>
      <c r="AY242" s="277" t="s">
        <v>152</v>
      </c>
    </row>
    <row r="243" s="15" customFormat="1">
      <c r="A243" s="15"/>
      <c r="B243" s="268"/>
      <c r="C243" s="269"/>
      <c r="D243" s="239" t="s">
        <v>164</v>
      </c>
      <c r="E243" s="270" t="s">
        <v>1</v>
      </c>
      <c r="F243" s="271" t="s">
        <v>407</v>
      </c>
      <c r="G243" s="269"/>
      <c r="H243" s="270" t="s">
        <v>1</v>
      </c>
      <c r="I243" s="272"/>
      <c r="J243" s="269"/>
      <c r="K243" s="269"/>
      <c r="L243" s="273"/>
      <c r="M243" s="274"/>
      <c r="N243" s="275"/>
      <c r="O243" s="275"/>
      <c r="P243" s="275"/>
      <c r="Q243" s="275"/>
      <c r="R243" s="275"/>
      <c r="S243" s="275"/>
      <c r="T243" s="27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7" t="s">
        <v>164</v>
      </c>
      <c r="AU243" s="277" t="s">
        <v>82</v>
      </c>
      <c r="AV243" s="15" t="s">
        <v>80</v>
      </c>
      <c r="AW243" s="15" t="s">
        <v>30</v>
      </c>
      <c r="AX243" s="15" t="s">
        <v>73</v>
      </c>
      <c r="AY243" s="277" t="s">
        <v>152</v>
      </c>
    </row>
    <row r="244" s="13" customFormat="1">
      <c r="A244" s="13"/>
      <c r="B244" s="246"/>
      <c r="C244" s="247"/>
      <c r="D244" s="239" t="s">
        <v>164</v>
      </c>
      <c r="E244" s="248" t="s">
        <v>1</v>
      </c>
      <c r="F244" s="249" t="s">
        <v>705</v>
      </c>
      <c r="G244" s="247"/>
      <c r="H244" s="250">
        <v>16.600000000000001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164</v>
      </c>
      <c r="AU244" s="256" t="s">
        <v>82</v>
      </c>
      <c r="AV244" s="13" t="s">
        <v>82</v>
      </c>
      <c r="AW244" s="13" t="s">
        <v>30</v>
      </c>
      <c r="AX244" s="13" t="s">
        <v>73</v>
      </c>
      <c r="AY244" s="256" t="s">
        <v>152</v>
      </c>
    </row>
    <row r="245" s="15" customFormat="1">
      <c r="A245" s="15"/>
      <c r="B245" s="268"/>
      <c r="C245" s="269"/>
      <c r="D245" s="239" t="s">
        <v>164</v>
      </c>
      <c r="E245" s="270" t="s">
        <v>1</v>
      </c>
      <c r="F245" s="271" t="s">
        <v>413</v>
      </c>
      <c r="G245" s="269"/>
      <c r="H245" s="270" t="s">
        <v>1</v>
      </c>
      <c r="I245" s="272"/>
      <c r="J245" s="269"/>
      <c r="K245" s="269"/>
      <c r="L245" s="273"/>
      <c r="M245" s="274"/>
      <c r="N245" s="275"/>
      <c r="O245" s="275"/>
      <c r="P245" s="275"/>
      <c r="Q245" s="275"/>
      <c r="R245" s="275"/>
      <c r="S245" s="275"/>
      <c r="T245" s="27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7" t="s">
        <v>164</v>
      </c>
      <c r="AU245" s="277" t="s">
        <v>82</v>
      </c>
      <c r="AV245" s="15" t="s">
        <v>80</v>
      </c>
      <c r="AW245" s="15" t="s">
        <v>30</v>
      </c>
      <c r="AX245" s="15" t="s">
        <v>73</v>
      </c>
      <c r="AY245" s="277" t="s">
        <v>152</v>
      </c>
    </row>
    <row r="246" s="13" customFormat="1">
      <c r="A246" s="13"/>
      <c r="B246" s="246"/>
      <c r="C246" s="247"/>
      <c r="D246" s="239" t="s">
        <v>164</v>
      </c>
      <c r="E246" s="248" t="s">
        <v>1</v>
      </c>
      <c r="F246" s="249" t="s">
        <v>706</v>
      </c>
      <c r="G246" s="247"/>
      <c r="H246" s="250">
        <v>36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164</v>
      </c>
      <c r="AU246" s="256" t="s">
        <v>82</v>
      </c>
      <c r="AV246" s="13" t="s">
        <v>82</v>
      </c>
      <c r="AW246" s="13" t="s">
        <v>30</v>
      </c>
      <c r="AX246" s="13" t="s">
        <v>73</v>
      </c>
      <c r="AY246" s="256" t="s">
        <v>152</v>
      </c>
    </row>
    <row r="247" s="14" customFormat="1">
      <c r="A247" s="14"/>
      <c r="B247" s="257"/>
      <c r="C247" s="258"/>
      <c r="D247" s="239" t="s">
        <v>164</v>
      </c>
      <c r="E247" s="259" t="s">
        <v>1</v>
      </c>
      <c r="F247" s="260" t="s">
        <v>166</v>
      </c>
      <c r="G247" s="258"/>
      <c r="H247" s="261">
        <v>52.600000000000001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164</v>
      </c>
      <c r="AU247" s="267" t="s">
        <v>82</v>
      </c>
      <c r="AV247" s="14" t="s">
        <v>159</v>
      </c>
      <c r="AW247" s="14" t="s">
        <v>30</v>
      </c>
      <c r="AX247" s="14" t="s">
        <v>80</v>
      </c>
      <c r="AY247" s="267" t="s">
        <v>152</v>
      </c>
    </row>
    <row r="248" s="2" customFormat="1" ht="16.5" customHeight="1">
      <c r="A248" s="38"/>
      <c r="B248" s="39"/>
      <c r="C248" s="226" t="s">
        <v>322</v>
      </c>
      <c r="D248" s="226" t="s">
        <v>154</v>
      </c>
      <c r="E248" s="227" t="s">
        <v>418</v>
      </c>
      <c r="F248" s="228" t="s">
        <v>419</v>
      </c>
      <c r="G248" s="229" t="s">
        <v>157</v>
      </c>
      <c r="H248" s="230">
        <v>37.350000000000001</v>
      </c>
      <c r="I248" s="231"/>
      <c r="J248" s="232">
        <f>ROUND(I248*H248,2)</f>
        <v>0</v>
      </c>
      <c r="K248" s="228" t="s">
        <v>158</v>
      </c>
      <c r="L248" s="44"/>
      <c r="M248" s="233" t="s">
        <v>1</v>
      </c>
      <c r="N248" s="234" t="s">
        <v>38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0.014999999999999999</v>
      </c>
      <c r="T248" s="236">
        <f>S248*H248</f>
        <v>0.56025000000000003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191</v>
      </c>
      <c r="AT248" s="237" t="s">
        <v>154</v>
      </c>
      <c r="AU248" s="237" t="s">
        <v>82</v>
      </c>
      <c r="AY248" s="17" t="s">
        <v>152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80</v>
      </c>
      <c r="BK248" s="238">
        <f>ROUND(I248*H248,2)</f>
        <v>0</v>
      </c>
      <c r="BL248" s="17" t="s">
        <v>191</v>
      </c>
      <c r="BM248" s="237" t="s">
        <v>423</v>
      </c>
    </row>
    <row r="249" s="2" customFormat="1">
      <c r="A249" s="38"/>
      <c r="B249" s="39"/>
      <c r="C249" s="40"/>
      <c r="D249" s="239" t="s">
        <v>160</v>
      </c>
      <c r="E249" s="40"/>
      <c r="F249" s="240" t="s">
        <v>421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160</v>
      </c>
      <c r="AU249" s="17" t="s">
        <v>82</v>
      </c>
    </row>
    <row r="250" s="2" customFormat="1">
      <c r="A250" s="38"/>
      <c r="B250" s="39"/>
      <c r="C250" s="40"/>
      <c r="D250" s="244" t="s">
        <v>162</v>
      </c>
      <c r="E250" s="40"/>
      <c r="F250" s="245" t="s">
        <v>422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162</v>
      </c>
      <c r="AU250" s="17" t="s">
        <v>82</v>
      </c>
    </row>
    <row r="251" s="15" customFormat="1">
      <c r="A251" s="15"/>
      <c r="B251" s="268"/>
      <c r="C251" s="269"/>
      <c r="D251" s="239" t="s">
        <v>164</v>
      </c>
      <c r="E251" s="270" t="s">
        <v>1</v>
      </c>
      <c r="F251" s="271" t="s">
        <v>703</v>
      </c>
      <c r="G251" s="269"/>
      <c r="H251" s="270" t="s">
        <v>1</v>
      </c>
      <c r="I251" s="272"/>
      <c r="J251" s="269"/>
      <c r="K251" s="269"/>
      <c r="L251" s="273"/>
      <c r="M251" s="274"/>
      <c r="N251" s="275"/>
      <c r="O251" s="275"/>
      <c r="P251" s="275"/>
      <c r="Q251" s="275"/>
      <c r="R251" s="275"/>
      <c r="S251" s="275"/>
      <c r="T251" s="27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7" t="s">
        <v>164</v>
      </c>
      <c r="AU251" s="277" t="s">
        <v>82</v>
      </c>
      <c r="AV251" s="15" t="s">
        <v>80</v>
      </c>
      <c r="AW251" s="15" t="s">
        <v>30</v>
      </c>
      <c r="AX251" s="15" t="s">
        <v>73</v>
      </c>
      <c r="AY251" s="277" t="s">
        <v>152</v>
      </c>
    </row>
    <row r="252" s="13" customFormat="1">
      <c r="A252" s="13"/>
      <c r="B252" s="246"/>
      <c r="C252" s="247"/>
      <c r="D252" s="239" t="s">
        <v>164</v>
      </c>
      <c r="E252" s="248" t="s">
        <v>1</v>
      </c>
      <c r="F252" s="249" t="s">
        <v>704</v>
      </c>
      <c r="G252" s="247"/>
      <c r="H252" s="250">
        <v>37.350000000000001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164</v>
      </c>
      <c r="AU252" s="256" t="s">
        <v>82</v>
      </c>
      <c r="AV252" s="13" t="s">
        <v>82</v>
      </c>
      <c r="AW252" s="13" t="s">
        <v>30</v>
      </c>
      <c r="AX252" s="13" t="s">
        <v>73</v>
      </c>
      <c r="AY252" s="256" t="s">
        <v>152</v>
      </c>
    </row>
    <row r="253" s="14" customFormat="1">
      <c r="A253" s="14"/>
      <c r="B253" s="257"/>
      <c r="C253" s="258"/>
      <c r="D253" s="239" t="s">
        <v>164</v>
      </c>
      <c r="E253" s="259" t="s">
        <v>1</v>
      </c>
      <c r="F253" s="260" t="s">
        <v>166</v>
      </c>
      <c r="G253" s="258"/>
      <c r="H253" s="261">
        <v>37.350000000000001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7" t="s">
        <v>164</v>
      </c>
      <c r="AU253" s="267" t="s">
        <v>82</v>
      </c>
      <c r="AV253" s="14" t="s">
        <v>159</v>
      </c>
      <c r="AW253" s="14" t="s">
        <v>30</v>
      </c>
      <c r="AX253" s="14" t="s">
        <v>80</v>
      </c>
      <c r="AY253" s="267" t="s">
        <v>152</v>
      </c>
    </row>
    <row r="254" s="12" customFormat="1" ht="22.8" customHeight="1">
      <c r="A254" s="12"/>
      <c r="B254" s="210"/>
      <c r="C254" s="211"/>
      <c r="D254" s="212" t="s">
        <v>72</v>
      </c>
      <c r="E254" s="224" t="s">
        <v>463</v>
      </c>
      <c r="F254" s="224" t="s">
        <v>464</v>
      </c>
      <c r="G254" s="211"/>
      <c r="H254" s="211"/>
      <c r="I254" s="214"/>
      <c r="J254" s="225">
        <f>BK254</f>
        <v>0</v>
      </c>
      <c r="K254" s="211"/>
      <c r="L254" s="216"/>
      <c r="M254" s="217"/>
      <c r="N254" s="218"/>
      <c r="O254" s="218"/>
      <c r="P254" s="219">
        <f>SUM(P255:P278)</f>
        <v>0</v>
      </c>
      <c r="Q254" s="218"/>
      <c r="R254" s="219">
        <f>SUM(R255:R278)</f>
        <v>0</v>
      </c>
      <c r="S254" s="218"/>
      <c r="T254" s="220">
        <f>SUM(T255:T278)</f>
        <v>0.32615899999999998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1" t="s">
        <v>82</v>
      </c>
      <c r="AT254" s="222" t="s">
        <v>72</v>
      </c>
      <c r="AU254" s="222" t="s">
        <v>80</v>
      </c>
      <c r="AY254" s="221" t="s">
        <v>152</v>
      </c>
      <c r="BK254" s="223">
        <f>SUM(BK255:BK278)</f>
        <v>0</v>
      </c>
    </row>
    <row r="255" s="2" customFormat="1" ht="16.5" customHeight="1">
      <c r="A255" s="38"/>
      <c r="B255" s="39"/>
      <c r="C255" s="226" t="s">
        <v>332</v>
      </c>
      <c r="D255" s="226" t="s">
        <v>154</v>
      </c>
      <c r="E255" s="227" t="s">
        <v>466</v>
      </c>
      <c r="F255" s="228" t="s">
        <v>467</v>
      </c>
      <c r="G255" s="229" t="s">
        <v>157</v>
      </c>
      <c r="H255" s="230">
        <v>37.350000000000001</v>
      </c>
      <c r="I255" s="231"/>
      <c r="J255" s="232">
        <f>ROUND(I255*H255,2)</f>
        <v>0</v>
      </c>
      <c r="K255" s="228" t="s">
        <v>158</v>
      </c>
      <c r="L255" s="44"/>
      <c r="M255" s="233" t="s">
        <v>1</v>
      </c>
      <c r="N255" s="234" t="s">
        <v>38</v>
      </c>
      <c r="O255" s="91"/>
      <c r="P255" s="235">
        <f>O255*H255</f>
        <v>0</v>
      </c>
      <c r="Q255" s="235">
        <v>0</v>
      </c>
      <c r="R255" s="235">
        <f>Q255*H255</f>
        <v>0</v>
      </c>
      <c r="S255" s="235">
        <v>0.00594</v>
      </c>
      <c r="T255" s="236">
        <f>S255*H255</f>
        <v>0.221859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191</v>
      </c>
      <c r="AT255" s="237" t="s">
        <v>154</v>
      </c>
      <c r="AU255" s="237" t="s">
        <v>82</v>
      </c>
      <c r="AY255" s="17" t="s">
        <v>152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80</v>
      </c>
      <c r="BK255" s="238">
        <f>ROUND(I255*H255,2)</f>
        <v>0</v>
      </c>
      <c r="BL255" s="17" t="s">
        <v>191</v>
      </c>
      <c r="BM255" s="237" t="s">
        <v>247</v>
      </c>
    </row>
    <row r="256" s="2" customFormat="1">
      <c r="A256" s="38"/>
      <c r="B256" s="39"/>
      <c r="C256" s="40"/>
      <c r="D256" s="239" t="s">
        <v>160</v>
      </c>
      <c r="E256" s="40"/>
      <c r="F256" s="240" t="s">
        <v>469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160</v>
      </c>
      <c r="AU256" s="17" t="s">
        <v>82</v>
      </c>
    </row>
    <row r="257" s="2" customFormat="1">
      <c r="A257" s="38"/>
      <c r="B257" s="39"/>
      <c r="C257" s="40"/>
      <c r="D257" s="244" t="s">
        <v>162</v>
      </c>
      <c r="E257" s="40"/>
      <c r="F257" s="245" t="s">
        <v>470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162</v>
      </c>
      <c r="AU257" s="17" t="s">
        <v>82</v>
      </c>
    </row>
    <row r="258" s="15" customFormat="1">
      <c r="A258" s="15"/>
      <c r="B258" s="268"/>
      <c r="C258" s="269"/>
      <c r="D258" s="239" t="s">
        <v>164</v>
      </c>
      <c r="E258" s="270" t="s">
        <v>1</v>
      </c>
      <c r="F258" s="271" t="s">
        <v>703</v>
      </c>
      <c r="G258" s="269"/>
      <c r="H258" s="270" t="s">
        <v>1</v>
      </c>
      <c r="I258" s="272"/>
      <c r="J258" s="269"/>
      <c r="K258" s="269"/>
      <c r="L258" s="273"/>
      <c r="M258" s="274"/>
      <c r="N258" s="275"/>
      <c r="O258" s="275"/>
      <c r="P258" s="275"/>
      <c r="Q258" s="275"/>
      <c r="R258" s="275"/>
      <c r="S258" s="275"/>
      <c r="T258" s="27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7" t="s">
        <v>164</v>
      </c>
      <c r="AU258" s="277" t="s">
        <v>82</v>
      </c>
      <c r="AV258" s="15" t="s">
        <v>80</v>
      </c>
      <c r="AW258" s="15" t="s">
        <v>30</v>
      </c>
      <c r="AX258" s="15" t="s">
        <v>73</v>
      </c>
      <c r="AY258" s="277" t="s">
        <v>152</v>
      </c>
    </row>
    <row r="259" s="13" customFormat="1">
      <c r="A259" s="13"/>
      <c r="B259" s="246"/>
      <c r="C259" s="247"/>
      <c r="D259" s="239" t="s">
        <v>164</v>
      </c>
      <c r="E259" s="248" t="s">
        <v>1</v>
      </c>
      <c r="F259" s="249" t="s">
        <v>704</v>
      </c>
      <c r="G259" s="247"/>
      <c r="H259" s="250">
        <v>37.350000000000001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164</v>
      </c>
      <c r="AU259" s="256" t="s">
        <v>82</v>
      </c>
      <c r="AV259" s="13" t="s">
        <v>82</v>
      </c>
      <c r="AW259" s="13" t="s">
        <v>30</v>
      </c>
      <c r="AX259" s="13" t="s">
        <v>73</v>
      </c>
      <c r="AY259" s="256" t="s">
        <v>152</v>
      </c>
    </row>
    <row r="260" s="14" customFormat="1">
      <c r="A260" s="14"/>
      <c r="B260" s="257"/>
      <c r="C260" s="258"/>
      <c r="D260" s="239" t="s">
        <v>164</v>
      </c>
      <c r="E260" s="259" t="s">
        <v>1</v>
      </c>
      <c r="F260" s="260" t="s">
        <v>166</v>
      </c>
      <c r="G260" s="258"/>
      <c r="H260" s="261">
        <v>37.350000000000001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7" t="s">
        <v>164</v>
      </c>
      <c r="AU260" s="267" t="s">
        <v>82</v>
      </c>
      <c r="AV260" s="14" t="s">
        <v>159</v>
      </c>
      <c r="AW260" s="14" t="s">
        <v>30</v>
      </c>
      <c r="AX260" s="14" t="s">
        <v>80</v>
      </c>
      <c r="AY260" s="267" t="s">
        <v>152</v>
      </c>
    </row>
    <row r="261" s="2" customFormat="1" ht="16.5" customHeight="1">
      <c r="A261" s="38"/>
      <c r="B261" s="39"/>
      <c r="C261" s="226" t="s">
        <v>338</v>
      </c>
      <c r="D261" s="226" t="s">
        <v>154</v>
      </c>
      <c r="E261" s="227" t="s">
        <v>492</v>
      </c>
      <c r="F261" s="228" t="s">
        <v>493</v>
      </c>
      <c r="G261" s="229" t="s">
        <v>270</v>
      </c>
      <c r="H261" s="230">
        <v>4</v>
      </c>
      <c r="I261" s="231"/>
      <c r="J261" s="232">
        <f>ROUND(I261*H261,2)</f>
        <v>0</v>
      </c>
      <c r="K261" s="228" t="s">
        <v>158</v>
      </c>
      <c r="L261" s="44"/>
      <c r="M261" s="233" t="s">
        <v>1</v>
      </c>
      <c r="N261" s="234" t="s">
        <v>38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0.00175</v>
      </c>
      <c r="T261" s="236">
        <f>S261*H261</f>
        <v>0.0070000000000000001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191</v>
      </c>
      <c r="AT261" s="237" t="s">
        <v>154</v>
      </c>
      <c r="AU261" s="237" t="s">
        <v>82</v>
      </c>
      <c r="AY261" s="17" t="s">
        <v>152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80</v>
      </c>
      <c r="BK261" s="238">
        <f>ROUND(I261*H261,2)</f>
        <v>0</v>
      </c>
      <c r="BL261" s="17" t="s">
        <v>191</v>
      </c>
      <c r="BM261" s="237" t="s">
        <v>254</v>
      </c>
    </row>
    <row r="262" s="2" customFormat="1">
      <c r="A262" s="38"/>
      <c r="B262" s="39"/>
      <c r="C262" s="40"/>
      <c r="D262" s="239" t="s">
        <v>160</v>
      </c>
      <c r="E262" s="40"/>
      <c r="F262" s="240" t="s">
        <v>494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160</v>
      </c>
      <c r="AU262" s="17" t="s">
        <v>82</v>
      </c>
    </row>
    <row r="263" s="2" customFormat="1">
      <c r="A263" s="38"/>
      <c r="B263" s="39"/>
      <c r="C263" s="40"/>
      <c r="D263" s="244" t="s">
        <v>162</v>
      </c>
      <c r="E263" s="40"/>
      <c r="F263" s="245" t="s">
        <v>495</v>
      </c>
      <c r="G263" s="40"/>
      <c r="H263" s="40"/>
      <c r="I263" s="241"/>
      <c r="J263" s="40"/>
      <c r="K263" s="40"/>
      <c r="L263" s="44"/>
      <c r="M263" s="242"/>
      <c r="N263" s="24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162</v>
      </c>
      <c r="AU263" s="17" t="s">
        <v>82</v>
      </c>
    </row>
    <row r="264" s="15" customFormat="1">
      <c r="A264" s="15"/>
      <c r="B264" s="268"/>
      <c r="C264" s="269"/>
      <c r="D264" s="239" t="s">
        <v>164</v>
      </c>
      <c r="E264" s="270" t="s">
        <v>1</v>
      </c>
      <c r="F264" s="271" t="s">
        <v>703</v>
      </c>
      <c r="G264" s="269"/>
      <c r="H264" s="270" t="s">
        <v>1</v>
      </c>
      <c r="I264" s="272"/>
      <c r="J264" s="269"/>
      <c r="K264" s="269"/>
      <c r="L264" s="273"/>
      <c r="M264" s="274"/>
      <c r="N264" s="275"/>
      <c r="O264" s="275"/>
      <c r="P264" s="275"/>
      <c r="Q264" s="275"/>
      <c r="R264" s="275"/>
      <c r="S264" s="275"/>
      <c r="T264" s="27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7" t="s">
        <v>164</v>
      </c>
      <c r="AU264" s="277" t="s">
        <v>82</v>
      </c>
      <c r="AV264" s="15" t="s">
        <v>80</v>
      </c>
      <c r="AW264" s="15" t="s">
        <v>30</v>
      </c>
      <c r="AX264" s="15" t="s">
        <v>73</v>
      </c>
      <c r="AY264" s="277" t="s">
        <v>152</v>
      </c>
    </row>
    <row r="265" s="13" customFormat="1">
      <c r="A265" s="13"/>
      <c r="B265" s="246"/>
      <c r="C265" s="247"/>
      <c r="D265" s="239" t="s">
        <v>164</v>
      </c>
      <c r="E265" s="248" t="s">
        <v>1</v>
      </c>
      <c r="F265" s="249" t="s">
        <v>159</v>
      </c>
      <c r="G265" s="247"/>
      <c r="H265" s="250">
        <v>4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164</v>
      </c>
      <c r="AU265" s="256" t="s">
        <v>82</v>
      </c>
      <c r="AV265" s="13" t="s">
        <v>82</v>
      </c>
      <c r="AW265" s="13" t="s">
        <v>30</v>
      </c>
      <c r="AX265" s="13" t="s">
        <v>73</v>
      </c>
      <c r="AY265" s="256" t="s">
        <v>152</v>
      </c>
    </row>
    <row r="266" s="14" customFormat="1">
      <c r="A266" s="14"/>
      <c r="B266" s="257"/>
      <c r="C266" s="258"/>
      <c r="D266" s="239" t="s">
        <v>164</v>
      </c>
      <c r="E266" s="259" t="s">
        <v>1</v>
      </c>
      <c r="F266" s="260" t="s">
        <v>166</v>
      </c>
      <c r="G266" s="258"/>
      <c r="H266" s="261">
        <v>4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7" t="s">
        <v>164</v>
      </c>
      <c r="AU266" s="267" t="s">
        <v>82</v>
      </c>
      <c r="AV266" s="14" t="s">
        <v>159</v>
      </c>
      <c r="AW266" s="14" t="s">
        <v>30</v>
      </c>
      <c r="AX266" s="14" t="s">
        <v>80</v>
      </c>
      <c r="AY266" s="267" t="s">
        <v>152</v>
      </c>
    </row>
    <row r="267" s="2" customFormat="1" ht="16.5" customHeight="1">
      <c r="A267" s="38"/>
      <c r="B267" s="39"/>
      <c r="C267" s="226" t="s">
        <v>344</v>
      </c>
      <c r="D267" s="226" t="s">
        <v>154</v>
      </c>
      <c r="E267" s="227" t="s">
        <v>498</v>
      </c>
      <c r="F267" s="228" t="s">
        <v>499</v>
      </c>
      <c r="G267" s="229" t="s">
        <v>270</v>
      </c>
      <c r="H267" s="230">
        <v>8.5</v>
      </c>
      <c r="I267" s="231"/>
      <c r="J267" s="232">
        <f>ROUND(I267*H267,2)</f>
        <v>0</v>
      </c>
      <c r="K267" s="228" t="s">
        <v>158</v>
      </c>
      <c r="L267" s="44"/>
      <c r="M267" s="233" t="s">
        <v>1</v>
      </c>
      <c r="N267" s="234" t="s">
        <v>38</v>
      </c>
      <c r="O267" s="91"/>
      <c r="P267" s="235">
        <f>O267*H267</f>
        <v>0</v>
      </c>
      <c r="Q267" s="235">
        <v>0</v>
      </c>
      <c r="R267" s="235">
        <f>Q267*H267</f>
        <v>0</v>
      </c>
      <c r="S267" s="235">
        <v>0.0025999999999999999</v>
      </c>
      <c r="T267" s="236">
        <f>S267*H267</f>
        <v>0.022099999999999998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191</v>
      </c>
      <c r="AT267" s="237" t="s">
        <v>154</v>
      </c>
      <c r="AU267" s="237" t="s">
        <v>82</v>
      </c>
      <c r="AY267" s="17" t="s">
        <v>152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80</v>
      </c>
      <c r="BK267" s="238">
        <f>ROUND(I267*H267,2)</f>
        <v>0</v>
      </c>
      <c r="BL267" s="17" t="s">
        <v>191</v>
      </c>
      <c r="BM267" s="237" t="s">
        <v>472</v>
      </c>
    </row>
    <row r="268" s="2" customFormat="1">
      <c r="A268" s="38"/>
      <c r="B268" s="39"/>
      <c r="C268" s="40"/>
      <c r="D268" s="239" t="s">
        <v>160</v>
      </c>
      <c r="E268" s="40"/>
      <c r="F268" s="240" t="s">
        <v>501</v>
      </c>
      <c r="G268" s="40"/>
      <c r="H268" s="40"/>
      <c r="I268" s="241"/>
      <c r="J268" s="40"/>
      <c r="K268" s="40"/>
      <c r="L268" s="44"/>
      <c r="M268" s="242"/>
      <c r="N268" s="24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160</v>
      </c>
      <c r="AU268" s="17" t="s">
        <v>82</v>
      </c>
    </row>
    <row r="269" s="2" customFormat="1">
      <c r="A269" s="38"/>
      <c r="B269" s="39"/>
      <c r="C269" s="40"/>
      <c r="D269" s="244" t="s">
        <v>162</v>
      </c>
      <c r="E269" s="40"/>
      <c r="F269" s="245" t="s">
        <v>502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162</v>
      </c>
      <c r="AU269" s="17" t="s">
        <v>82</v>
      </c>
    </row>
    <row r="270" s="15" customFormat="1">
      <c r="A270" s="15"/>
      <c r="B270" s="268"/>
      <c r="C270" s="269"/>
      <c r="D270" s="239" t="s">
        <v>164</v>
      </c>
      <c r="E270" s="270" t="s">
        <v>1</v>
      </c>
      <c r="F270" s="271" t="s">
        <v>703</v>
      </c>
      <c r="G270" s="269"/>
      <c r="H270" s="270" t="s">
        <v>1</v>
      </c>
      <c r="I270" s="272"/>
      <c r="J270" s="269"/>
      <c r="K270" s="269"/>
      <c r="L270" s="273"/>
      <c r="M270" s="274"/>
      <c r="N270" s="275"/>
      <c r="O270" s="275"/>
      <c r="P270" s="275"/>
      <c r="Q270" s="275"/>
      <c r="R270" s="275"/>
      <c r="S270" s="275"/>
      <c r="T270" s="27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7" t="s">
        <v>164</v>
      </c>
      <c r="AU270" s="277" t="s">
        <v>82</v>
      </c>
      <c r="AV270" s="15" t="s">
        <v>80</v>
      </c>
      <c r="AW270" s="15" t="s">
        <v>30</v>
      </c>
      <c r="AX270" s="15" t="s">
        <v>73</v>
      </c>
      <c r="AY270" s="277" t="s">
        <v>152</v>
      </c>
    </row>
    <row r="271" s="13" customFormat="1">
      <c r="A271" s="13"/>
      <c r="B271" s="246"/>
      <c r="C271" s="247"/>
      <c r="D271" s="239" t="s">
        <v>164</v>
      </c>
      <c r="E271" s="248" t="s">
        <v>1</v>
      </c>
      <c r="F271" s="249" t="s">
        <v>707</v>
      </c>
      <c r="G271" s="247"/>
      <c r="H271" s="250">
        <v>8.5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164</v>
      </c>
      <c r="AU271" s="256" t="s">
        <v>82</v>
      </c>
      <c r="AV271" s="13" t="s">
        <v>82</v>
      </c>
      <c r="AW271" s="13" t="s">
        <v>30</v>
      </c>
      <c r="AX271" s="13" t="s">
        <v>73</v>
      </c>
      <c r="AY271" s="256" t="s">
        <v>152</v>
      </c>
    </row>
    <row r="272" s="14" customFormat="1">
      <c r="A272" s="14"/>
      <c r="B272" s="257"/>
      <c r="C272" s="258"/>
      <c r="D272" s="239" t="s">
        <v>164</v>
      </c>
      <c r="E272" s="259" t="s">
        <v>1</v>
      </c>
      <c r="F272" s="260" t="s">
        <v>166</v>
      </c>
      <c r="G272" s="258"/>
      <c r="H272" s="261">
        <v>8.5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7" t="s">
        <v>164</v>
      </c>
      <c r="AU272" s="267" t="s">
        <v>82</v>
      </c>
      <c r="AV272" s="14" t="s">
        <v>159</v>
      </c>
      <c r="AW272" s="14" t="s">
        <v>30</v>
      </c>
      <c r="AX272" s="14" t="s">
        <v>80</v>
      </c>
      <c r="AY272" s="267" t="s">
        <v>152</v>
      </c>
    </row>
    <row r="273" s="2" customFormat="1" ht="16.5" customHeight="1">
      <c r="A273" s="38"/>
      <c r="B273" s="39"/>
      <c r="C273" s="226" t="s">
        <v>351</v>
      </c>
      <c r="D273" s="226" t="s">
        <v>154</v>
      </c>
      <c r="E273" s="227" t="s">
        <v>506</v>
      </c>
      <c r="F273" s="228" t="s">
        <v>507</v>
      </c>
      <c r="G273" s="229" t="s">
        <v>174</v>
      </c>
      <c r="H273" s="230">
        <v>8</v>
      </c>
      <c r="I273" s="231"/>
      <c r="J273" s="232">
        <f>ROUND(I273*H273,2)</f>
        <v>0</v>
      </c>
      <c r="K273" s="228" t="s">
        <v>158</v>
      </c>
      <c r="L273" s="44"/>
      <c r="M273" s="233" t="s">
        <v>1</v>
      </c>
      <c r="N273" s="234" t="s">
        <v>38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0.0094000000000000004</v>
      </c>
      <c r="T273" s="236">
        <f>S273*H273</f>
        <v>0.075200000000000003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191</v>
      </c>
      <c r="AT273" s="237" t="s">
        <v>154</v>
      </c>
      <c r="AU273" s="237" t="s">
        <v>82</v>
      </c>
      <c r="AY273" s="17" t="s">
        <v>152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80</v>
      </c>
      <c r="BK273" s="238">
        <f>ROUND(I273*H273,2)</f>
        <v>0</v>
      </c>
      <c r="BL273" s="17" t="s">
        <v>191</v>
      </c>
      <c r="BM273" s="237" t="s">
        <v>277</v>
      </c>
    </row>
    <row r="274" s="2" customFormat="1">
      <c r="A274" s="38"/>
      <c r="B274" s="39"/>
      <c r="C274" s="40"/>
      <c r="D274" s="239" t="s">
        <v>160</v>
      </c>
      <c r="E274" s="40"/>
      <c r="F274" s="240" t="s">
        <v>509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160</v>
      </c>
      <c r="AU274" s="17" t="s">
        <v>82</v>
      </c>
    </row>
    <row r="275" s="2" customFormat="1">
      <c r="A275" s="38"/>
      <c r="B275" s="39"/>
      <c r="C275" s="40"/>
      <c r="D275" s="244" t="s">
        <v>162</v>
      </c>
      <c r="E275" s="40"/>
      <c r="F275" s="245" t="s">
        <v>510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162</v>
      </c>
      <c r="AU275" s="17" t="s">
        <v>82</v>
      </c>
    </row>
    <row r="276" s="15" customFormat="1">
      <c r="A276" s="15"/>
      <c r="B276" s="268"/>
      <c r="C276" s="269"/>
      <c r="D276" s="239" t="s">
        <v>164</v>
      </c>
      <c r="E276" s="270" t="s">
        <v>1</v>
      </c>
      <c r="F276" s="271" t="s">
        <v>703</v>
      </c>
      <c r="G276" s="269"/>
      <c r="H276" s="270" t="s">
        <v>1</v>
      </c>
      <c r="I276" s="272"/>
      <c r="J276" s="269"/>
      <c r="K276" s="269"/>
      <c r="L276" s="273"/>
      <c r="M276" s="274"/>
      <c r="N276" s="275"/>
      <c r="O276" s="275"/>
      <c r="P276" s="275"/>
      <c r="Q276" s="275"/>
      <c r="R276" s="275"/>
      <c r="S276" s="275"/>
      <c r="T276" s="27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7" t="s">
        <v>164</v>
      </c>
      <c r="AU276" s="277" t="s">
        <v>82</v>
      </c>
      <c r="AV276" s="15" t="s">
        <v>80</v>
      </c>
      <c r="AW276" s="15" t="s">
        <v>30</v>
      </c>
      <c r="AX276" s="15" t="s">
        <v>73</v>
      </c>
      <c r="AY276" s="277" t="s">
        <v>152</v>
      </c>
    </row>
    <row r="277" s="13" customFormat="1">
      <c r="A277" s="13"/>
      <c r="B277" s="246"/>
      <c r="C277" s="247"/>
      <c r="D277" s="239" t="s">
        <v>164</v>
      </c>
      <c r="E277" s="248" t="s">
        <v>1</v>
      </c>
      <c r="F277" s="249" t="s">
        <v>181</v>
      </c>
      <c r="G277" s="247"/>
      <c r="H277" s="250">
        <v>8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6" t="s">
        <v>164</v>
      </c>
      <c r="AU277" s="256" t="s">
        <v>82</v>
      </c>
      <c r="AV277" s="13" t="s">
        <v>82</v>
      </c>
      <c r="AW277" s="13" t="s">
        <v>30</v>
      </c>
      <c r="AX277" s="13" t="s">
        <v>73</v>
      </c>
      <c r="AY277" s="256" t="s">
        <v>152</v>
      </c>
    </row>
    <row r="278" s="14" customFormat="1">
      <c r="A278" s="14"/>
      <c r="B278" s="257"/>
      <c r="C278" s="258"/>
      <c r="D278" s="239" t="s">
        <v>164</v>
      </c>
      <c r="E278" s="259" t="s">
        <v>1</v>
      </c>
      <c r="F278" s="260" t="s">
        <v>166</v>
      </c>
      <c r="G278" s="258"/>
      <c r="H278" s="261">
        <v>8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7" t="s">
        <v>164</v>
      </c>
      <c r="AU278" s="267" t="s">
        <v>82</v>
      </c>
      <c r="AV278" s="14" t="s">
        <v>159</v>
      </c>
      <c r="AW278" s="14" t="s">
        <v>30</v>
      </c>
      <c r="AX278" s="14" t="s">
        <v>80</v>
      </c>
      <c r="AY278" s="267" t="s">
        <v>152</v>
      </c>
    </row>
    <row r="279" s="12" customFormat="1" ht="25.92" customHeight="1">
      <c r="A279" s="12"/>
      <c r="B279" s="210"/>
      <c r="C279" s="211"/>
      <c r="D279" s="212" t="s">
        <v>72</v>
      </c>
      <c r="E279" s="213" t="s">
        <v>628</v>
      </c>
      <c r="F279" s="213" t="s">
        <v>629</v>
      </c>
      <c r="G279" s="211"/>
      <c r="H279" s="211"/>
      <c r="I279" s="214"/>
      <c r="J279" s="215">
        <f>BK279</f>
        <v>0</v>
      </c>
      <c r="K279" s="211"/>
      <c r="L279" s="216"/>
      <c r="M279" s="217"/>
      <c r="N279" s="218"/>
      <c r="O279" s="218"/>
      <c r="P279" s="219">
        <f>SUM(P280:P289)</f>
        <v>0</v>
      </c>
      <c r="Q279" s="218"/>
      <c r="R279" s="219">
        <f>SUM(R280:R289)</f>
        <v>0</v>
      </c>
      <c r="S279" s="218"/>
      <c r="T279" s="220">
        <f>SUM(T280:T289)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21" t="s">
        <v>159</v>
      </c>
      <c r="AT279" s="222" t="s">
        <v>72</v>
      </c>
      <c r="AU279" s="222" t="s">
        <v>73</v>
      </c>
      <c r="AY279" s="221" t="s">
        <v>152</v>
      </c>
      <c r="BK279" s="223">
        <f>SUM(BK280:BK289)</f>
        <v>0</v>
      </c>
    </row>
    <row r="280" s="2" customFormat="1" ht="16.5" customHeight="1">
      <c r="A280" s="38"/>
      <c r="B280" s="39"/>
      <c r="C280" s="226" t="s">
        <v>358</v>
      </c>
      <c r="D280" s="226" t="s">
        <v>154</v>
      </c>
      <c r="E280" s="227" t="s">
        <v>636</v>
      </c>
      <c r="F280" s="228" t="s">
        <v>637</v>
      </c>
      <c r="G280" s="229" t="s">
        <v>235</v>
      </c>
      <c r="H280" s="230">
        <v>3</v>
      </c>
      <c r="I280" s="231"/>
      <c r="J280" s="232">
        <f>ROUND(I280*H280,2)</f>
        <v>0</v>
      </c>
      <c r="K280" s="228" t="s">
        <v>1</v>
      </c>
      <c r="L280" s="44"/>
      <c r="M280" s="233" t="s">
        <v>1</v>
      </c>
      <c r="N280" s="234" t="s">
        <v>38</v>
      </c>
      <c r="O280" s="91"/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634</v>
      </c>
      <c r="AT280" s="237" t="s">
        <v>154</v>
      </c>
      <c r="AU280" s="237" t="s">
        <v>80</v>
      </c>
      <c r="AY280" s="17" t="s">
        <v>152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80</v>
      </c>
      <c r="BK280" s="238">
        <f>ROUND(I280*H280,2)</f>
        <v>0</v>
      </c>
      <c r="BL280" s="17" t="s">
        <v>634</v>
      </c>
      <c r="BM280" s="237" t="s">
        <v>708</v>
      </c>
    </row>
    <row r="281" s="2" customFormat="1">
      <c r="A281" s="38"/>
      <c r="B281" s="39"/>
      <c r="C281" s="40"/>
      <c r="D281" s="239" t="s">
        <v>160</v>
      </c>
      <c r="E281" s="40"/>
      <c r="F281" s="240" t="s">
        <v>637</v>
      </c>
      <c r="G281" s="40"/>
      <c r="H281" s="40"/>
      <c r="I281" s="241"/>
      <c r="J281" s="40"/>
      <c r="K281" s="40"/>
      <c r="L281" s="44"/>
      <c r="M281" s="242"/>
      <c r="N281" s="24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160</v>
      </c>
      <c r="AU281" s="17" t="s">
        <v>80</v>
      </c>
    </row>
    <row r="282" s="15" customFormat="1">
      <c r="A282" s="15"/>
      <c r="B282" s="268"/>
      <c r="C282" s="269"/>
      <c r="D282" s="239" t="s">
        <v>164</v>
      </c>
      <c r="E282" s="270" t="s">
        <v>1</v>
      </c>
      <c r="F282" s="271" t="s">
        <v>709</v>
      </c>
      <c r="G282" s="269"/>
      <c r="H282" s="270" t="s">
        <v>1</v>
      </c>
      <c r="I282" s="272"/>
      <c r="J282" s="269"/>
      <c r="K282" s="269"/>
      <c r="L282" s="273"/>
      <c r="M282" s="274"/>
      <c r="N282" s="275"/>
      <c r="O282" s="275"/>
      <c r="P282" s="275"/>
      <c r="Q282" s="275"/>
      <c r="R282" s="275"/>
      <c r="S282" s="275"/>
      <c r="T282" s="27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7" t="s">
        <v>164</v>
      </c>
      <c r="AU282" s="277" t="s">
        <v>80</v>
      </c>
      <c r="AV282" s="15" t="s">
        <v>80</v>
      </c>
      <c r="AW282" s="15" t="s">
        <v>30</v>
      </c>
      <c r="AX282" s="15" t="s">
        <v>73</v>
      </c>
      <c r="AY282" s="277" t="s">
        <v>152</v>
      </c>
    </row>
    <row r="283" s="13" customFormat="1">
      <c r="A283" s="13"/>
      <c r="B283" s="246"/>
      <c r="C283" s="247"/>
      <c r="D283" s="239" t="s">
        <v>164</v>
      </c>
      <c r="E283" s="248" t="s">
        <v>1</v>
      </c>
      <c r="F283" s="249" t="s">
        <v>171</v>
      </c>
      <c r="G283" s="247"/>
      <c r="H283" s="250">
        <v>3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164</v>
      </c>
      <c r="AU283" s="256" t="s">
        <v>80</v>
      </c>
      <c r="AV283" s="13" t="s">
        <v>82</v>
      </c>
      <c r="AW283" s="13" t="s">
        <v>30</v>
      </c>
      <c r="AX283" s="13" t="s">
        <v>73</v>
      </c>
      <c r="AY283" s="256" t="s">
        <v>152</v>
      </c>
    </row>
    <row r="284" s="14" customFormat="1">
      <c r="A284" s="14"/>
      <c r="B284" s="257"/>
      <c r="C284" s="258"/>
      <c r="D284" s="239" t="s">
        <v>164</v>
      </c>
      <c r="E284" s="259" t="s">
        <v>1</v>
      </c>
      <c r="F284" s="260" t="s">
        <v>166</v>
      </c>
      <c r="G284" s="258"/>
      <c r="H284" s="261">
        <v>3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7" t="s">
        <v>164</v>
      </c>
      <c r="AU284" s="267" t="s">
        <v>80</v>
      </c>
      <c r="AV284" s="14" t="s">
        <v>159</v>
      </c>
      <c r="AW284" s="14" t="s">
        <v>30</v>
      </c>
      <c r="AX284" s="14" t="s">
        <v>80</v>
      </c>
      <c r="AY284" s="267" t="s">
        <v>152</v>
      </c>
    </row>
    <row r="285" s="2" customFormat="1" ht="16.5" customHeight="1">
      <c r="A285" s="38"/>
      <c r="B285" s="39"/>
      <c r="C285" s="226" t="s">
        <v>366</v>
      </c>
      <c r="D285" s="226" t="s">
        <v>154</v>
      </c>
      <c r="E285" s="227" t="s">
        <v>710</v>
      </c>
      <c r="F285" s="228" t="s">
        <v>711</v>
      </c>
      <c r="G285" s="229" t="s">
        <v>633</v>
      </c>
      <c r="H285" s="230">
        <v>1</v>
      </c>
      <c r="I285" s="231"/>
      <c r="J285" s="232">
        <f>ROUND(I285*H285,2)</f>
        <v>0</v>
      </c>
      <c r="K285" s="228" t="s">
        <v>1</v>
      </c>
      <c r="L285" s="44"/>
      <c r="M285" s="233" t="s">
        <v>1</v>
      </c>
      <c r="N285" s="234" t="s">
        <v>38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634</v>
      </c>
      <c r="AT285" s="237" t="s">
        <v>154</v>
      </c>
      <c r="AU285" s="237" t="s">
        <v>80</v>
      </c>
      <c r="AY285" s="17" t="s">
        <v>152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80</v>
      </c>
      <c r="BK285" s="238">
        <f>ROUND(I285*H285,2)</f>
        <v>0</v>
      </c>
      <c r="BL285" s="17" t="s">
        <v>634</v>
      </c>
      <c r="BM285" s="237" t="s">
        <v>712</v>
      </c>
    </row>
    <row r="286" s="2" customFormat="1">
      <c r="A286" s="38"/>
      <c r="B286" s="39"/>
      <c r="C286" s="40"/>
      <c r="D286" s="239" t="s">
        <v>160</v>
      </c>
      <c r="E286" s="40"/>
      <c r="F286" s="240" t="s">
        <v>711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160</v>
      </c>
      <c r="AU286" s="17" t="s">
        <v>80</v>
      </c>
    </row>
    <row r="287" s="15" customFormat="1">
      <c r="A287" s="15"/>
      <c r="B287" s="268"/>
      <c r="C287" s="269"/>
      <c r="D287" s="239" t="s">
        <v>164</v>
      </c>
      <c r="E287" s="270" t="s">
        <v>1</v>
      </c>
      <c r="F287" s="271" t="s">
        <v>713</v>
      </c>
      <c r="G287" s="269"/>
      <c r="H287" s="270" t="s">
        <v>1</v>
      </c>
      <c r="I287" s="272"/>
      <c r="J287" s="269"/>
      <c r="K287" s="269"/>
      <c r="L287" s="273"/>
      <c r="M287" s="274"/>
      <c r="N287" s="275"/>
      <c r="O287" s="275"/>
      <c r="P287" s="275"/>
      <c r="Q287" s="275"/>
      <c r="R287" s="275"/>
      <c r="S287" s="275"/>
      <c r="T287" s="27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7" t="s">
        <v>164</v>
      </c>
      <c r="AU287" s="277" t="s">
        <v>80</v>
      </c>
      <c r="AV287" s="15" t="s">
        <v>80</v>
      </c>
      <c r="AW287" s="15" t="s">
        <v>30</v>
      </c>
      <c r="AX287" s="15" t="s">
        <v>73</v>
      </c>
      <c r="AY287" s="277" t="s">
        <v>152</v>
      </c>
    </row>
    <row r="288" s="13" customFormat="1">
      <c r="A288" s="13"/>
      <c r="B288" s="246"/>
      <c r="C288" s="247"/>
      <c r="D288" s="239" t="s">
        <v>164</v>
      </c>
      <c r="E288" s="248" t="s">
        <v>1</v>
      </c>
      <c r="F288" s="249" t="s">
        <v>80</v>
      </c>
      <c r="G288" s="247"/>
      <c r="H288" s="250">
        <v>1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164</v>
      </c>
      <c r="AU288" s="256" t="s">
        <v>80</v>
      </c>
      <c r="AV288" s="13" t="s">
        <v>82</v>
      </c>
      <c r="AW288" s="13" t="s">
        <v>30</v>
      </c>
      <c r="AX288" s="13" t="s">
        <v>73</v>
      </c>
      <c r="AY288" s="256" t="s">
        <v>152</v>
      </c>
    </row>
    <row r="289" s="14" customFormat="1">
      <c r="A289" s="14"/>
      <c r="B289" s="257"/>
      <c r="C289" s="258"/>
      <c r="D289" s="239" t="s">
        <v>164</v>
      </c>
      <c r="E289" s="259" t="s">
        <v>1</v>
      </c>
      <c r="F289" s="260" t="s">
        <v>166</v>
      </c>
      <c r="G289" s="258"/>
      <c r="H289" s="261">
        <v>1</v>
      </c>
      <c r="I289" s="262"/>
      <c r="J289" s="258"/>
      <c r="K289" s="258"/>
      <c r="L289" s="263"/>
      <c r="M289" s="293"/>
      <c r="N289" s="294"/>
      <c r="O289" s="294"/>
      <c r="P289" s="294"/>
      <c r="Q289" s="294"/>
      <c r="R289" s="294"/>
      <c r="S289" s="294"/>
      <c r="T289" s="29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7" t="s">
        <v>164</v>
      </c>
      <c r="AU289" s="267" t="s">
        <v>80</v>
      </c>
      <c r="AV289" s="14" t="s">
        <v>159</v>
      </c>
      <c r="AW289" s="14" t="s">
        <v>30</v>
      </c>
      <c r="AX289" s="14" t="s">
        <v>80</v>
      </c>
      <c r="AY289" s="267" t="s">
        <v>152</v>
      </c>
    </row>
    <row r="290" s="2" customFormat="1" ht="6.96" customHeight="1">
      <c r="A290" s="38"/>
      <c r="B290" s="66"/>
      <c r="C290" s="67"/>
      <c r="D290" s="67"/>
      <c r="E290" s="67"/>
      <c r="F290" s="67"/>
      <c r="G290" s="67"/>
      <c r="H290" s="67"/>
      <c r="I290" s="67"/>
      <c r="J290" s="67"/>
      <c r="K290" s="67"/>
      <c r="L290" s="44"/>
      <c r="M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</sheetData>
  <sheetProtection sheet="1" autoFilter="0" formatColumns="0" formatRows="0" objects="1" scenarios="1" spinCount="100000" saltValue="p+WK34RKG6nsM4929yC7ojZ0yHtor0zErOYCXAK3NBN84gQudcJzrNMCbDBmRSwWCQtmj1okcn9qui0jeLITJA==" hashValue="7B9hq4y3/Jn8Va8KK9KlzFfLAAC1fHJsRED0254aexPG0HDWaoQXml9lqqTSosFsaXGfeMJ1Pz7R+uzB567WXQ==" algorithmName="SHA-512" password="CC35"/>
  <autoFilter ref="C130:K2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hyperlinks>
    <hyperlink ref="F146" r:id="rId1" display="https://podminky.urs.cz/item/CS_URS_2024_01/181111131"/>
    <hyperlink ref="F163" r:id="rId2" display="https://podminky.urs.cz/item/CS_URS_2024_01/961043111"/>
    <hyperlink ref="F169" r:id="rId3" display="https://podminky.urs.cz/item/CS_URS_2024_01/965043441"/>
    <hyperlink ref="F174" r:id="rId4" display="https://podminky.urs.cz/item/CS_URS_2024_01/968062455"/>
    <hyperlink ref="F179" r:id="rId5" display="https://podminky.urs.cz/item/CS_URS_2024_01/966072811"/>
    <hyperlink ref="F184" r:id="rId6" display="https://podminky.urs.cz/item/CS_URS_2024_01/973049131"/>
    <hyperlink ref="F196" r:id="rId7" display="https://podminky.urs.cz/item/CS_URS_2024_01/981011312"/>
    <hyperlink ref="F202" r:id="rId8" display="https://podminky.urs.cz/item/CS_URS_2024_01/997006002"/>
    <hyperlink ref="F205" r:id="rId9" display="https://podminky.urs.cz/item/CS_URS_2024_01/997006511"/>
    <hyperlink ref="F208" r:id="rId10" display="https://podminky.urs.cz/item/CS_URS_2024_01/997006519"/>
    <hyperlink ref="F217" r:id="rId11" display="https://podminky.urs.cz/item/CS_URS_2024_01/997013811"/>
    <hyperlink ref="F222" r:id="rId12" display="https://podminky.urs.cz/item/CS_URS_2024_01/997013814"/>
    <hyperlink ref="F227" r:id="rId13" display="https://podminky.urs.cz/item/CS_URS_2024_01/997013871"/>
    <hyperlink ref="F234" r:id="rId14" display="https://podminky.urs.cz/item/CS_URS_2024_01/712331801"/>
    <hyperlink ref="F241" r:id="rId15" display="https://podminky.urs.cz/item/CS_URS_2024_01/762331811"/>
    <hyperlink ref="F250" r:id="rId16" display="https://podminky.urs.cz/item/CS_URS_2024_01/762341811"/>
    <hyperlink ref="F257" r:id="rId17" display="https://podminky.urs.cz/item/CS_URS_2024_01/764001821"/>
    <hyperlink ref="F263" r:id="rId18" display="https://podminky.urs.cz/item/CS_URS_2024_01/764002871"/>
    <hyperlink ref="F269" r:id="rId19" display="https://podminky.urs.cz/item/CS_URS_2024_01/764004801"/>
    <hyperlink ref="F275" r:id="rId20" display="https://podminky.urs.cz/item/CS_URS_2024_01/7640048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Velká Jesenice, Hnátnice, Otovice - demolice (strážní domky, základy skladiště)</v>
      </c>
      <c r="F7" s="150"/>
      <c r="G7" s="150"/>
      <c r="H7" s="150"/>
      <c r="L7" s="20"/>
    </row>
    <row r="8" s="1" customFormat="1" ht="12" customHeight="1">
      <c r="B8" s="20"/>
      <c r="D8" s="150" t="s">
        <v>110</v>
      </c>
      <c r="L8" s="20"/>
    </row>
    <row r="9" s="2" customFormat="1" ht="16.5" customHeight="1">
      <c r="A9" s="38"/>
      <c r="B9" s="44"/>
      <c r="C9" s="38"/>
      <c r="D9" s="38"/>
      <c r="E9" s="151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714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114</v>
      </c>
      <c r="G14" s="38"/>
      <c r="H14" s="38"/>
      <c r="I14" s="150" t="s">
        <v>22</v>
      </c>
      <c r="J14" s="153" t="str">
        <f>'Rekapitulace stavby'!AN8</f>
        <v>7. 6. 2024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ROUND((SUM(BE128:BE221)),  2)</f>
        <v>0</v>
      </c>
      <c r="G35" s="38"/>
      <c r="H35" s="38"/>
      <c r="I35" s="164">
        <v>0.20999999999999999</v>
      </c>
      <c r="J35" s="163">
        <f>ROUND(((SUM(BE128:BE221))*I35),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ROUND((SUM(BF128:BF221)),  2)</f>
        <v>0</v>
      </c>
      <c r="G36" s="38"/>
      <c r="H36" s="38"/>
      <c r="I36" s="164">
        <v>0.12</v>
      </c>
      <c r="J36" s="163">
        <f>ROUND(((SUM(BF128:BF221))*I36),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ROUND((SUM(BG128:BG221)),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ROUND((SUM(BH128:BH221)),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ROUND((SUM(BI128:BI221)),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Velká Jesenice, Hnátnice, Otovice - demolice (strážní domky, základy skladiště)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01_03 - Dřevěná kůlna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Velká Jesenice</v>
      </c>
      <c r="G91" s="40"/>
      <c r="H91" s="40"/>
      <c r="I91" s="32" t="s">
        <v>22</v>
      </c>
      <c r="J91" s="79" t="str">
        <f>IF(J14="","",J14)</f>
        <v>7. 6. 2024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120</v>
      </c>
      <c r="E99" s="191"/>
      <c r="F99" s="191"/>
      <c r="G99" s="191"/>
      <c r="H99" s="191"/>
      <c r="I99" s="191"/>
      <c r="J99" s="192">
        <f>J129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121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122</v>
      </c>
      <c r="E101" s="196"/>
      <c r="F101" s="196"/>
      <c r="G101" s="196"/>
      <c r="H101" s="196"/>
      <c r="I101" s="196"/>
      <c r="J101" s="197">
        <f>J143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124</v>
      </c>
      <c r="E102" s="196"/>
      <c r="F102" s="196"/>
      <c r="G102" s="196"/>
      <c r="H102" s="196"/>
      <c r="I102" s="196"/>
      <c r="J102" s="197">
        <f>J170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125</v>
      </c>
      <c r="E103" s="191"/>
      <c r="F103" s="191"/>
      <c r="G103" s="191"/>
      <c r="H103" s="191"/>
      <c r="I103" s="191"/>
      <c r="J103" s="192">
        <f>J201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126</v>
      </c>
      <c r="E104" s="196"/>
      <c r="F104" s="196"/>
      <c r="G104" s="196"/>
      <c r="H104" s="196"/>
      <c r="I104" s="196"/>
      <c r="J104" s="197">
        <f>J202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128</v>
      </c>
      <c r="E105" s="196"/>
      <c r="F105" s="196"/>
      <c r="G105" s="196"/>
      <c r="H105" s="196"/>
      <c r="I105" s="196"/>
      <c r="J105" s="197">
        <f>J210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135</v>
      </c>
      <c r="E106" s="191"/>
      <c r="F106" s="191"/>
      <c r="G106" s="191"/>
      <c r="H106" s="191"/>
      <c r="I106" s="191"/>
      <c r="J106" s="192">
        <f>J217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137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40"/>
      <c r="D116" s="40"/>
      <c r="E116" s="183" t="str">
        <f>E7</f>
        <v>Velká Jesenice, Hnátnice, Otovice - demolice (strážní domky, základy skladiště)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110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3" t="s">
        <v>111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112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01_03 - Dřevěná kůlna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>Velká Jesenice</v>
      </c>
      <c r="G122" s="40"/>
      <c r="H122" s="40"/>
      <c r="I122" s="32" t="s">
        <v>22</v>
      </c>
      <c r="J122" s="79" t="str">
        <f>IF(J14="","",J14)</f>
        <v>7. 6. 2024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E17</f>
        <v xml:space="preserve"> </v>
      </c>
      <c r="G124" s="40"/>
      <c r="H124" s="40"/>
      <c r="I124" s="32" t="s">
        <v>29</v>
      </c>
      <c r="J124" s="36" t="str">
        <f>E23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IF(E20="","",E20)</f>
        <v>Vyplň údaj</v>
      </c>
      <c r="G125" s="40"/>
      <c r="H125" s="40"/>
      <c r="I125" s="32" t="s">
        <v>31</v>
      </c>
      <c r="J125" s="36" t="str">
        <f>E26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9"/>
      <c r="B127" s="200"/>
      <c r="C127" s="201" t="s">
        <v>138</v>
      </c>
      <c r="D127" s="202" t="s">
        <v>58</v>
      </c>
      <c r="E127" s="202" t="s">
        <v>54</v>
      </c>
      <c r="F127" s="202" t="s">
        <v>55</v>
      </c>
      <c r="G127" s="202" t="s">
        <v>139</v>
      </c>
      <c r="H127" s="202" t="s">
        <v>140</v>
      </c>
      <c r="I127" s="202" t="s">
        <v>141</v>
      </c>
      <c r="J127" s="202" t="s">
        <v>117</v>
      </c>
      <c r="K127" s="203" t="s">
        <v>142</v>
      </c>
      <c r="L127" s="204"/>
      <c r="M127" s="100" t="s">
        <v>1</v>
      </c>
      <c r="N127" s="101" t="s">
        <v>37</v>
      </c>
      <c r="O127" s="101" t="s">
        <v>143</v>
      </c>
      <c r="P127" s="101" t="s">
        <v>144</v>
      </c>
      <c r="Q127" s="101" t="s">
        <v>145</v>
      </c>
      <c r="R127" s="101" t="s">
        <v>146</v>
      </c>
      <c r="S127" s="101" t="s">
        <v>147</v>
      </c>
      <c r="T127" s="102" t="s">
        <v>148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="2" customFormat="1" ht="22.8" customHeight="1">
      <c r="A128" s="38"/>
      <c r="B128" s="39"/>
      <c r="C128" s="107" t="s">
        <v>149</v>
      </c>
      <c r="D128" s="40"/>
      <c r="E128" s="40"/>
      <c r="F128" s="40"/>
      <c r="G128" s="40"/>
      <c r="H128" s="40"/>
      <c r="I128" s="40"/>
      <c r="J128" s="205">
        <f>BK128</f>
        <v>0</v>
      </c>
      <c r="K128" s="40"/>
      <c r="L128" s="44"/>
      <c r="M128" s="103"/>
      <c r="N128" s="206"/>
      <c r="O128" s="104"/>
      <c r="P128" s="207">
        <f>P129+P201+P217</f>
        <v>0</v>
      </c>
      <c r="Q128" s="104"/>
      <c r="R128" s="207">
        <f>R129+R201+R217</f>
        <v>7.3499999999999996</v>
      </c>
      <c r="S128" s="104"/>
      <c r="T128" s="208">
        <f>T129+T201+T217</f>
        <v>16.306200000000004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119</v>
      </c>
      <c r="BK128" s="209">
        <f>BK129+BK201+BK217</f>
        <v>0</v>
      </c>
    </row>
    <row r="129" s="12" customFormat="1" ht="25.92" customHeight="1">
      <c r="A129" s="12"/>
      <c r="B129" s="210"/>
      <c r="C129" s="211"/>
      <c r="D129" s="212" t="s">
        <v>72</v>
      </c>
      <c r="E129" s="213" t="s">
        <v>150</v>
      </c>
      <c r="F129" s="213" t="s">
        <v>151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P130+P143+P170</f>
        <v>0</v>
      </c>
      <c r="Q129" s="218"/>
      <c r="R129" s="219">
        <f>R130+R143+R170</f>
        <v>7.3499999999999996</v>
      </c>
      <c r="S129" s="218"/>
      <c r="T129" s="220">
        <f>T130+T143+T170</f>
        <v>16.194000000000003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72</v>
      </c>
      <c r="AU129" s="222" t="s">
        <v>73</v>
      </c>
      <c r="AY129" s="221" t="s">
        <v>152</v>
      </c>
      <c r="BK129" s="223">
        <f>BK130+BK143+BK170</f>
        <v>0</v>
      </c>
    </row>
    <row r="130" s="12" customFormat="1" ht="22.8" customHeight="1">
      <c r="A130" s="12"/>
      <c r="B130" s="210"/>
      <c r="C130" s="211"/>
      <c r="D130" s="212" t="s">
        <v>72</v>
      </c>
      <c r="E130" s="224" t="s">
        <v>80</v>
      </c>
      <c r="F130" s="224" t="s">
        <v>153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SUM(P131:P142)</f>
        <v>0</v>
      </c>
      <c r="Q130" s="218"/>
      <c r="R130" s="219">
        <f>SUM(R131:R142)</f>
        <v>7.3499999999999996</v>
      </c>
      <c r="S130" s="218"/>
      <c r="T130" s="220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72</v>
      </c>
      <c r="AU130" s="222" t="s">
        <v>80</v>
      </c>
      <c r="AY130" s="221" t="s">
        <v>152</v>
      </c>
      <c r="BK130" s="223">
        <f>SUM(BK131:BK142)</f>
        <v>0</v>
      </c>
    </row>
    <row r="131" s="2" customFormat="1" ht="37.8" customHeight="1">
      <c r="A131" s="38"/>
      <c r="B131" s="39"/>
      <c r="C131" s="226" t="s">
        <v>80</v>
      </c>
      <c r="D131" s="226" t="s">
        <v>154</v>
      </c>
      <c r="E131" s="227" t="s">
        <v>213</v>
      </c>
      <c r="F131" s="228" t="s">
        <v>214</v>
      </c>
      <c r="G131" s="229" t="s">
        <v>157</v>
      </c>
      <c r="H131" s="230">
        <v>26.25</v>
      </c>
      <c r="I131" s="231"/>
      <c r="J131" s="232">
        <f>ROUND(I131*H131,2)</f>
        <v>0</v>
      </c>
      <c r="K131" s="228" t="s">
        <v>158</v>
      </c>
      <c r="L131" s="44"/>
      <c r="M131" s="233" t="s">
        <v>1</v>
      </c>
      <c r="N131" s="234" t="s">
        <v>38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159</v>
      </c>
      <c r="AT131" s="237" t="s">
        <v>154</v>
      </c>
      <c r="AU131" s="237" t="s">
        <v>82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80</v>
      </c>
      <c r="BK131" s="238">
        <f>ROUND(I131*H131,2)</f>
        <v>0</v>
      </c>
      <c r="BL131" s="17" t="s">
        <v>159</v>
      </c>
      <c r="BM131" s="237" t="s">
        <v>82</v>
      </c>
    </row>
    <row r="132" s="2" customFormat="1">
      <c r="A132" s="38"/>
      <c r="B132" s="39"/>
      <c r="C132" s="40"/>
      <c r="D132" s="239" t="s">
        <v>160</v>
      </c>
      <c r="E132" s="40"/>
      <c r="F132" s="240" t="s">
        <v>216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160</v>
      </c>
      <c r="AU132" s="17" t="s">
        <v>82</v>
      </c>
    </row>
    <row r="133" s="2" customFormat="1">
      <c r="A133" s="38"/>
      <c r="B133" s="39"/>
      <c r="C133" s="40"/>
      <c r="D133" s="244" t="s">
        <v>162</v>
      </c>
      <c r="E133" s="40"/>
      <c r="F133" s="245" t="s">
        <v>217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162</v>
      </c>
      <c r="AU133" s="17" t="s">
        <v>82</v>
      </c>
    </row>
    <row r="134" s="15" customFormat="1">
      <c r="A134" s="15"/>
      <c r="B134" s="268"/>
      <c r="C134" s="269"/>
      <c r="D134" s="239" t="s">
        <v>164</v>
      </c>
      <c r="E134" s="270" t="s">
        <v>1</v>
      </c>
      <c r="F134" s="271" t="s">
        <v>715</v>
      </c>
      <c r="G134" s="269"/>
      <c r="H134" s="270" t="s">
        <v>1</v>
      </c>
      <c r="I134" s="272"/>
      <c r="J134" s="269"/>
      <c r="K134" s="269"/>
      <c r="L134" s="273"/>
      <c r="M134" s="274"/>
      <c r="N134" s="275"/>
      <c r="O134" s="275"/>
      <c r="P134" s="275"/>
      <c r="Q134" s="275"/>
      <c r="R134" s="275"/>
      <c r="S134" s="275"/>
      <c r="T134" s="27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7" t="s">
        <v>164</v>
      </c>
      <c r="AU134" s="277" t="s">
        <v>82</v>
      </c>
      <c r="AV134" s="15" t="s">
        <v>80</v>
      </c>
      <c r="AW134" s="15" t="s">
        <v>30</v>
      </c>
      <c r="AX134" s="15" t="s">
        <v>73</v>
      </c>
      <c r="AY134" s="277" t="s">
        <v>152</v>
      </c>
    </row>
    <row r="135" s="13" customFormat="1">
      <c r="A135" s="13"/>
      <c r="B135" s="246"/>
      <c r="C135" s="247"/>
      <c r="D135" s="239" t="s">
        <v>164</v>
      </c>
      <c r="E135" s="248" t="s">
        <v>1</v>
      </c>
      <c r="F135" s="249" t="s">
        <v>716</v>
      </c>
      <c r="G135" s="247"/>
      <c r="H135" s="250">
        <v>10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164</v>
      </c>
      <c r="AU135" s="256" t="s">
        <v>82</v>
      </c>
      <c r="AV135" s="13" t="s">
        <v>82</v>
      </c>
      <c r="AW135" s="13" t="s">
        <v>30</v>
      </c>
      <c r="AX135" s="13" t="s">
        <v>73</v>
      </c>
      <c r="AY135" s="256" t="s">
        <v>152</v>
      </c>
    </row>
    <row r="136" s="15" customFormat="1">
      <c r="A136" s="15"/>
      <c r="B136" s="268"/>
      <c r="C136" s="269"/>
      <c r="D136" s="239" t="s">
        <v>164</v>
      </c>
      <c r="E136" s="270" t="s">
        <v>1</v>
      </c>
      <c r="F136" s="271" t="s">
        <v>717</v>
      </c>
      <c r="G136" s="269"/>
      <c r="H136" s="270" t="s">
        <v>1</v>
      </c>
      <c r="I136" s="272"/>
      <c r="J136" s="269"/>
      <c r="K136" s="269"/>
      <c r="L136" s="273"/>
      <c r="M136" s="274"/>
      <c r="N136" s="275"/>
      <c r="O136" s="275"/>
      <c r="P136" s="275"/>
      <c r="Q136" s="275"/>
      <c r="R136" s="275"/>
      <c r="S136" s="275"/>
      <c r="T136" s="27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7" t="s">
        <v>164</v>
      </c>
      <c r="AU136" s="277" t="s">
        <v>82</v>
      </c>
      <c r="AV136" s="15" t="s">
        <v>80</v>
      </c>
      <c r="AW136" s="15" t="s">
        <v>30</v>
      </c>
      <c r="AX136" s="15" t="s">
        <v>73</v>
      </c>
      <c r="AY136" s="277" t="s">
        <v>152</v>
      </c>
    </row>
    <row r="137" s="13" customFormat="1">
      <c r="A137" s="13"/>
      <c r="B137" s="246"/>
      <c r="C137" s="247"/>
      <c r="D137" s="239" t="s">
        <v>164</v>
      </c>
      <c r="E137" s="248" t="s">
        <v>1</v>
      </c>
      <c r="F137" s="249" t="s">
        <v>718</v>
      </c>
      <c r="G137" s="247"/>
      <c r="H137" s="250">
        <v>16.25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164</v>
      </c>
      <c r="AU137" s="256" t="s">
        <v>82</v>
      </c>
      <c r="AV137" s="13" t="s">
        <v>82</v>
      </c>
      <c r="AW137" s="13" t="s">
        <v>30</v>
      </c>
      <c r="AX137" s="13" t="s">
        <v>73</v>
      </c>
      <c r="AY137" s="256" t="s">
        <v>152</v>
      </c>
    </row>
    <row r="138" s="14" customFormat="1">
      <c r="A138" s="14"/>
      <c r="B138" s="257"/>
      <c r="C138" s="258"/>
      <c r="D138" s="239" t="s">
        <v>164</v>
      </c>
      <c r="E138" s="259" t="s">
        <v>1</v>
      </c>
      <c r="F138" s="260" t="s">
        <v>166</v>
      </c>
      <c r="G138" s="258"/>
      <c r="H138" s="261">
        <v>26.25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164</v>
      </c>
      <c r="AU138" s="267" t="s">
        <v>82</v>
      </c>
      <c r="AV138" s="14" t="s">
        <v>159</v>
      </c>
      <c r="AW138" s="14" t="s">
        <v>30</v>
      </c>
      <c r="AX138" s="14" t="s">
        <v>80</v>
      </c>
      <c r="AY138" s="267" t="s">
        <v>152</v>
      </c>
    </row>
    <row r="139" s="2" customFormat="1" ht="16.5" customHeight="1">
      <c r="A139" s="38"/>
      <c r="B139" s="39"/>
      <c r="C139" s="278" t="s">
        <v>82</v>
      </c>
      <c r="D139" s="278" t="s">
        <v>225</v>
      </c>
      <c r="E139" s="279" t="s">
        <v>226</v>
      </c>
      <c r="F139" s="280" t="s">
        <v>227</v>
      </c>
      <c r="G139" s="281" t="s">
        <v>228</v>
      </c>
      <c r="H139" s="282">
        <v>7.3499999999999996</v>
      </c>
      <c r="I139" s="283"/>
      <c r="J139" s="284">
        <f>ROUND(I139*H139,2)</f>
        <v>0</v>
      </c>
      <c r="K139" s="280" t="s">
        <v>158</v>
      </c>
      <c r="L139" s="285"/>
      <c r="M139" s="286" t="s">
        <v>1</v>
      </c>
      <c r="N139" s="287" t="s">
        <v>38</v>
      </c>
      <c r="O139" s="91"/>
      <c r="P139" s="235">
        <f>O139*H139</f>
        <v>0</v>
      </c>
      <c r="Q139" s="235">
        <v>1</v>
      </c>
      <c r="R139" s="235">
        <f>Q139*H139</f>
        <v>7.3499999999999996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181</v>
      </c>
      <c r="AT139" s="237" t="s">
        <v>225</v>
      </c>
      <c r="AU139" s="237" t="s">
        <v>82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159</v>
      </c>
      <c r="BM139" s="237" t="s">
        <v>159</v>
      </c>
    </row>
    <row r="140" s="2" customFormat="1">
      <c r="A140" s="38"/>
      <c r="B140" s="39"/>
      <c r="C140" s="40"/>
      <c r="D140" s="239" t="s">
        <v>160</v>
      </c>
      <c r="E140" s="40"/>
      <c r="F140" s="240" t="s">
        <v>227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82</v>
      </c>
    </row>
    <row r="141" s="13" customFormat="1">
      <c r="A141" s="13"/>
      <c r="B141" s="246"/>
      <c r="C141" s="247"/>
      <c r="D141" s="239" t="s">
        <v>164</v>
      </c>
      <c r="E141" s="248" t="s">
        <v>1</v>
      </c>
      <c r="F141" s="249" t="s">
        <v>719</v>
      </c>
      <c r="G141" s="247"/>
      <c r="H141" s="250">
        <v>7.3499999999999996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164</v>
      </c>
      <c r="AU141" s="256" t="s">
        <v>82</v>
      </c>
      <c r="AV141" s="13" t="s">
        <v>82</v>
      </c>
      <c r="AW141" s="13" t="s">
        <v>30</v>
      </c>
      <c r="AX141" s="13" t="s">
        <v>73</v>
      </c>
      <c r="AY141" s="256" t="s">
        <v>152</v>
      </c>
    </row>
    <row r="142" s="14" customFormat="1">
      <c r="A142" s="14"/>
      <c r="B142" s="257"/>
      <c r="C142" s="258"/>
      <c r="D142" s="239" t="s">
        <v>164</v>
      </c>
      <c r="E142" s="259" t="s">
        <v>1</v>
      </c>
      <c r="F142" s="260" t="s">
        <v>166</v>
      </c>
      <c r="G142" s="258"/>
      <c r="H142" s="261">
        <v>7.3499999999999996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164</v>
      </c>
      <c r="AU142" s="267" t="s">
        <v>82</v>
      </c>
      <c r="AV142" s="14" t="s">
        <v>159</v>
      </c>
      <c r="AW142" s="14" t="s">
        <v>30</v>
      </c>
      <c r="AX142" s="14" t="s">
        <v>80</v>
      </c>
      <c r="AY142" s="267" t="s">
        <v>152</v>
      </c>
    </row>
    <row r="143" s="12" customFormat="1" ht="22.8" customHeight="1">
      <c r="A143" s="12"/>
      <c r="B143" s="210"/>
      <c r="C143" s="211"/>
      <c r="D143" s="212" t="s">
        <v>72</v>
      </c>
      <c r="E143" s="224" t="s">
        <v>205</v>
      </c>
      <c r="F143" s="224" t="s">
        <v>232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SUM(P144:P169)</f>
        <v>0</v>
      </c>
      <c r="Q143" s="218"/>
      <c r="R143" s="219">
        <f>SUM(R144:R169)</f>
        <v>0</v>
      </c>
      <c r="S143" s="218"/>
      <c r="T143" s="220">
        <f>SUM(T144:T169)</f>
        <v>16.194000000000003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80</v>
      </c>
      <c r="AT143" s="222" t="s">
        <v>72</v>
      </c>
      <c r="AU143" s="222" t="s">
        <v>80</v>
      </c>
      <c r="AY143" s="221" t="s">
        <v>152</v>
      </c>
      <c r="BK143" s="223">
        <f>SUM(BK144:BK169)</f>
        <v>0</v>
      </c>
    </row>
    <row r="144" s="2" customFormat="1" ht="16.5" customHeight="1">
      <c r="A144" s="38"/>
      <c r="B144" s="39"/>
      <c r="C144" s="226" t="s">
        <v>171</v>
      </c>
      <c r="D144" s="226" t="s">
        <v>154</v>
      </c>
      <c r="E144" s="227" t="s">
        <v>233</v>
      </c>
      <c r="F144" s="228" t="s">
        <v>234</v>
      </c>
      <c r="G144" s="229" t="s">
        <v>235</v>
      </c>
      <c r="H144" s="230">
        <v>2.3250000000000002</v>
      </c>
      <c r="I144" s="231"/>
      <c r="J144" s="232">
        <f>ROUND(I144*H144,2)</f>
        <v>0</v>
      </c>
      <c r="K144" s="228" t="s">
        <v>158</v>
      </c>
      <c r="L144" s="44"/>
      <c r="M144" s="233" t="s">
        <v>1</v>
      </c>
      <c r="N144" s="234" t="s">
        <v>38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2.2000000000000002</v>
      </c>
      <c r="T144" s="236">
        <f>S144*H144</f>
        <v>5.1150000000000011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159</v>
      </c>
      <c r="AT144" s="237" t="s">
        <v>154</v>
      </c>
      <c r="AU144" s="237" t="s">
        <v>82</v>
      </c>
      <c r="AY144" s="17" t="s">
        <v>152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80</v>
      </c>
      <c r="BK144" s="238">
        <f>ROUND(I144*H144,2)</f>
        <v>0</v>
      </c>
      <c r="BL144" s="17" t="s">
        <v>159</v>
      </c>
      <c r="BM144" s="237" t="s">
        <v>720</v>
      </c>
    </row>
    <row r="145" s="2" customFormat="1">
      <c r="A145" s="38"/>
      <c r="B145" s="39"/>
      <c r="C145" s="40"/>
      <c r="D145" s="239" t="s">
        <v>160</v>
      </c>
      <c r="E145" s="40"/>
      <c r="F145" s="240" t="s">
        <v>234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82</v>
      </c>
    </row>
    <row r="146" s="2" customFormat="1">
      <c r="A146" s="38"/>
      <c r="B146" s="39"/>
      <c r="C146" s="40"/>
      <c r="D146" s="244" t="s">
        <v>162</v>
      </c>
      <c r="E146" s="40"/>
      <c r="F146" s="245" t="s">
        <v>237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162</v>
      </c>
      <c r="AU146" s="17" t="s">
        <v>82</v>
      </c>
    </row>
    <row r="147" s="15" customFormat="1">
      <c r="A147" s="15"/>
      <c r="B147" s="268"/>
      <c r="C147" s="269"/>
      <c r="D147" s="239" t="s">
        <v>164</v>
      </c>
      <c r="E147" s="270" t="s">
        <v>1</v>
      </c>
      <c r="F147" s="271" t="s">
        <v>671</v>
      </c>
      <c r="G147" s="269"/>
      <c r="H147" s="270" t="s">
        <v>1</v>
      </c>
      <c r="I147" s="272"/>
      <c r="J147" s="269"/>
      <c r="K147" s="269"/>
      <c r="L147" s="273"/>
      <c r="M147" s="274"/>
      <c r="N147" s="275"/>
      <c r="O147" s="275"/>
      <c r="P147" s="275"/>
      <c r="Q147" s="275"/>
      <c r="R147" s="275"/>
      <c r="S147" s="275"/>
      <c r="T147" s="27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7" t="s">
        <v>164</v>
      </c>
      <c r="AU147" s="277" t="s">
        <v>82</v>
      </c>
      <c r="AV147" s="15" t="s">
        <v>80</v>
      </c>
      <c r="AW147" s="15" t="s">
        <v>30</v>
      </c>
      <c r="AX147" s="15" t="s">
        <v>73</v>
      </c>
      <c r="AY147" s="277" t="s">
        <v>152</v>
      </c>
    </row>
    <row r="148" s="13" customFormat="1">
      <c r="A148" s="13"/>
      <c r="B148" s="246"/>
      <c r="C148" s="247"/>
      <c r="D148" s="239" t="s">
        <v>164</v>
      </c>
      <c r="E148" s="248" t="s">
        <v>1</v>
      </c>
      <c r="F148" s="249" t="s">
        <v>721</v>
      </c>
      <c r="G148" s="247"/>
      <c r="H148" s="250">
        <v>0.97499999999999998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164</v>
      </c>
      <c r="AU148" s="256" t="s">
        <v>82</v>
      </c>
      <c r="AV148" s="13" t="s">
        <v>82</v>
      </c>
      <c r="AW148" s="13" t="s">
        <v>30</v>
      </c>
      <c r="AX148" s="13" t="s">
        <v>73</v>
      </c>
      <c r="AY148" s="256" t="s">
        <v>152</v>
      </c>
    </row>
    <row r="149" s="13" customFormat="1">
      <c r="A149" s="13"/>
      <c r="B149" s="246"/>
      <c r="C149" s="247"/>
      <c r="D149" s="239" t="s">
        <v>164</v>
      </c>
      <c r="E149" s="248" t="s">
        <v>1</v>
      </c>
      <c r="F149" s="249" t="s">
        <v>722</v>
      </c>
      <c r="G149" s="247"/>
      <c r="H149" s="250">
        <v>1.3500000000000001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164</v>
      </c>
      <c r="AU149" s="256" t="s">
        <v>82</v>
      </c>
      <c r="AV149" s="13" t="s">
        <v>82</v>
      </c>
      <c r="AW149" s="13" t="s">
        <v>30</v>
      </c>
      <c r="AX149" s="13" t="s">
        <v>73</v>
      </c>
      <c r="AY149" s="256" t="s">
        <v>152</v>
      </c>
    </row>
    <row r="150" s="14" customFormat="1">
      <c r="A150" s="14"/>
      <c r="B150" s="257"/>
      <c r="C150" s="258"/>
      <c r="D150" s="239" t="s">
        <v>164</v>
      </c>
      <c r="E150" s="259" t="s">
        <v>1</v>
      </c>
      <c r="F150" s="260" t="s">
        <v>166</v>
      </c>
      <c r="G150" s="258"/>
      <c r="H150" s="261">
        <v>2.3250000000000002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164</v>
      </c>
      <c r="AU150" s="267" t="s">
        <v>82</v>
      </c>
      <c r="AV150" s="14" t="s">
        <v>159</v>
      </c>
      <c r="AW150" s="14" t="s">
        <v>30</v>
      </c>
      <c r="AX150" s="14" t="s">
        <v>80</v>
      </c>
      <c r="AY150" s="267" t="s">
        <v>152</v>
      </c>
    </row>
    <row r="151" s="2" customFormat="1" ht="33" customHeight="1">
      <c r="A151" s="38"/>
      <c r="B151" s="39"/>
      <c r="C151" s="226" t="s">
        <v>159</v>
      </c>
      <c r="D151" s="226" t="s">
        <v>154</v>
      </c>
      <c r="E151" s="227" t="s">
        <v>252</v>
      </c>
      <c r="F151" s="228" t="s">
        <v>253</v>
      </c>
      <c r="G151" s="229" t="s">
        <v>235</v>
      </c>
      <c r="H151" s="230">
        <v>2.625</v>
      </c>
      <c r="I151" s="231"/>
      <c r="J151" s="232">
        <f>ROUND(I151*H151,2)</f>
        <v>0</v>
      </c>
      <c r="K151" s="228" t="s">
        <v>158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2.2000000000000002</v>
      </c>
      <c r="T151" s="236">
        <f>S151*H151</f>
        <v>5.7750000000000004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159</v>
      </c>
      <c r="AT151" s="237" t="s">
        <v>154</v>
      </c>
      <c r="AU151" s="237" t="s">
        <v>82</v>
      </c>
      <c r="AY151" s="17" t="s">
        <v>152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159</v>
      </c>
      <c r="BM151" s="237" t="s">
        <v>181</v>
      </c>
    </row>
    <row r="152" s="2" customFormat="1">
      <c r="A152" s="38"/>
      <c r="B152" s="39"/>
      <c r="C152" s="40"/>
      <c r="D152" s="239" t="s">
        <v>160</v>
      </c>
      <c r="E152" s="40"/>
      <c r="F152" s="240" t="s">
        <v>255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82</v>
      </c>
    </row>
    <row r="153" s="2" customFormat="1">
      <c r="A153" s="38"/>
      <c r="B153" s="39"/>
      <c r="C153" s="40"/>
      <c r="D153" s="244" t="s">
        <v>162</v>
      </c>
      <c r="E153" s="40"/>
      <c r="F153" s="245" t="s">
        <v>256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162</v>
      </c>
      <c r="AU153" s="17" t="s">
        <v>82</v>
      </c>
    </row>
    <row r="154" s="15" customFormat="1">
      <c r="A154" s="15"/>
      <c r="B154" s="268"/>
      <c r="C154" s="269"/>
      <c r="D154" s="239" t="s">
        <v>164</v>
      </c>
      <c r="E154" s="270" t="s">
        <v>1</v>
      </c>
      <c r="F154" s="271" t="s">
        <v>715</v>
      </c>
      <c r="G154" s="269"/>
      <c r="H154" s="270" t="s">
        <v>1</v>
      </c>
      <c r="I154" s="272"/>
      <c r="J154" s="269"/>
      <c r="K154" s="269"/>
      <c r="L154" s="273"/>
      <c r="M154" s="274"/>
      <c r="N154" s="275"/>
      <c r="O154" s="275"/>
      <c r="P154" s="275"/>
      <c r="Q154" s="275"/>
      <c r="R154" s="275"/>
      <c r="S154" s="275"/>
      <c r="T154" s="27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7" t="s">
        <v>164</v>
      </c>
      <c r="AU154" s="277" t="s">
        <v>82</v>
      </c>
      <c r="AV154" s="15" t="s">
        <v>80</v>
      </c>
      <c r="AW154" s="15" t="s">
        <v>30</v>
      </c>
      <c r="AX154" s="15" t="s">
        <v>73</v>
      </c>
      <c r="AY154" s="277" t="s">
        <v>152</v>
      </c>
    </row>
    <row r="155" s="13" customFormat="1">
      <c r="A155" s="13"/>
      <c r="B155" s="246"/>
      <c r="C155" s="247"/>
      <c r="D155" s="239" t="s">
        <v>164</v>
      </c>
      <c r="E155" s="248" t="s">
        <v>1</v>
      </c>
      <c r="F155" s="249" t="s">
        <v>723</v>
      </c>
      <c r="G155" s="247"/>
      <c r="H155" s="250">
        <v>1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164</v>
      </c>
      <c r="AU155" s="256" t="s">
        <v>82</v>
      </c>
      <c r="AV155" s="13" t="s">
        <v>82</v>
      </c>
      <c r="AW155" s="13" t="s">
        <v>30</v>
      </c>
      <c r="AX155" s="13" t="s">
        <v>73</v>
      </c>
      <c r="AY155" s="256" t="s">
        <v>152</v>
      </c>
    </row>
    <row r="156" s="15" customFormat="1">
      <c r="A156" s="15"/>
      <c r="B156" s="268"/>
      <c r="C156" s="269"/>
      <c r="D156" s="239" t="s">
        <v>164</v>
      </c>
      <c r="E156" s="270" t="s">
        <v>1</v>
      </c>
      <c r="F156" s="271" t="s">
        <v>724</v>
      </c>
      <c r="G156" s="269"/>
      <c r="H156" s="270" t="s">
        <v>1</v>
      </c>
      <c r="I156" s="272"/>
      <c r="J156" s="269"/>
      <c r="K156" s="269"/>
      <c r="L156" s="273"/>
      <c r="M156" s="274"/>
      <c r="N156" s="275"/>
      <c r="O156" s="275"/>
      <c r="P156" s="275"/>
      <c r="Q156" s="275"/>
      <c r="R156" s="275"/>
      <c r="S156" s="275"/>
      <c r="T156" s="27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7" t="s">
        <v>164</v>
      </c>
      <c r="AU156" s="277" t="s">
        <v>82</v>
      </c>
      <c r="AV156" s="15" t="s">
        <v>80</v>
      </c>
      <c r="AW156" s="15" t="s">
        <v>30</v>
      </c>
      <c r="AX156" s="15" t="s">
        <v>73</v>
      </c>
      <c r="AY156" s="277" t="s">
        <v>152</v>
      </c>
    </row>
    <row r="157" s="13" customFormat="1">
      <c r="A157" s="13"/>
      <c r="B157" s="246"/>
      <c r="C157" s="247"/>
      <c r="D157" s="239" t="s">
        <v>164</v>
      </c>
      <c r="E157" s="248" t="s">
        <v>1</v>
      </c>
      <c r="F157" s="249" t="s">
        <v>725</v>
      </c>
      <c r="G157" s="247"/>
      <c r="H157" s="250">
        <v>1.625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164</v>
      </c>
      <c r="AU157" s="256" t="s">
        <v>82</v>
      </c>
      <c r="AV157" s="13" t="s">
        <v>82</v>
      </c>
      <c r="AW157" s="13" t="s">
        <v>30</v>
      </c>
      <c r="AX157" s="13" t="s">
        <v>73</v>
      </c>
      <c r="AY157" s="256" t="s">
        <v>152</v>
      </c>
    </row>
    <row r="158" s="14" customFormat="1">
      <c r="A158" s="14"/>
      <c r="B158" s="257"/>
      <c r="C158" s="258"/>
      <c r="D158" s="239" t="s">
        <v>164</v>
      </c>
      <c r="E158" s="259" t="s">
        <v>1</v>
      </c>
      <c r="F158" s="260" t="s">
        <v>166</v>
      </c>
      <c r="G158" s="258"/>
      <c r="H158" s="261">
        <v>2.625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164</v>
      </c>
      <c r="AU158" s="267" t="s">
        <v>82</v>
      </c>
      <c r="AV158" s="14" t="s">
        <v>159</v>
      </c>
      <c r="AW158" s="14" t="s">
        <v>30</v>
      </c>
      <c r="AX158" s="14" t="s">
        <v>80</v>
      </c>
      <c r="AY158" s="267" t="s">
        <v>152</v>
      </c>
    </row>
    <row r="159" s="2" customFormat="1" ht="21.75" customHeight="1">
      <c r="A159" s="38"/>
      <c r="B159" s="39"/>
      <c r="C159" s="226" t="s">
        <v>178</v>
      </c>
      <c r="D159" s="226" t="s">
        <v>154</v>
      </c>
      <c r="E159" s="227" t="s">
        <v>283</v>
      </c>
      <c r="F159" s="228" t="s">
        <v>284</v>
      </c>
      <c r="G159" s="229" t="s">
        <v>157</v>
      </c>
      <c r="H159" s="230">
        <v>3</v>
      </c>
      <c r="I159" s="231"/>
      <c r="J159" s="232">
        <f>ROUND(I159*H159,2)</f>
        <v>0</v>
      </c>
      <c r="K159" s="228" t="s">
        <v>158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0.087999999999999995</v>
      </c>
      <c r="T159" s="236">
        <f>S159*H159</f>
        <v>0.26400000000000001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159</v>
      </c>
      <c r="AT159" s="237" t="s">
        <v>154</v>
      </c>
      <c r="AU159" s="237" t="s">
        <v>82</v>
      </c>
      <c r="AY159" s="17" t="s">
        <v>152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159</v>
      </c>
      <c r="BM159" s="237" t="s">
        <v>212</v>
      </c>
    </row>
    <row r="160" s="2" customFormat="1">
      <c r="A160" s="38"/>
      <c r="B160" s="39"/>
      <c r="C160" s="40"/>
      <c r="D160" s="239" t="s">
        <v>160</v>
      </c>
      <c r="E160" s="40"/>
      <c r="F160" s="240" t="s">
        <v>286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82</v>
      </c>
    </row>
    <row r="161" s="2" customFormat="1">
      <c r="A161" s="38"/>
      <c r="B161" s="39"/>
      <c r="C161" s="40"/>
      <c r="D161" s="244" t="s">
        <v>162</v>
      </c>
      <c r="E161" s="40"/>
      <c r="F161" s="245" t="s">
        <v>287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162</v>
      </c>
      <c r="AU161" s="17" t="s">
        <v>82</v>
      </c>
    </row>
    <row r="162" s="13" customFormat="1">
      <c r="A162" s="13"/>
      <c r="B162" s="246"/>
      <c r="C162" s="247"/>
      <c r="D162" s="239" t="s">
        <v>164</v>
      </c>
      <c r="E162" s="248" t="s">
        <v>1</v>
      </c>
      <c r="F162" s="249" t="s">
        <v>171</v>
      </c>
      <c r="G162" s="247"/>
      <c r="H162" s="250">
        <v>3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164</v>
      </c>
      <c r="AU162" s="256" t="s">
        <v>82</v>
      </c>
      <c r="AV162" s="13" t="s">
        <v>82</v>
      </c>
      <c r="AW162" s="13" t="s">
        <v>30</v>
      </c>
      <c r="AX162" s="13" t="s">
        <v>73</v>
      </c>
      <c r="AY162" s="256" t="s">
        <v>152</v>
      </c>
    </row>
    <row r="163" s="14" customFormat="1">
      <c r="A163" s="14"/>
      <c r="B163" s="257"/>
      <c r="C163" s="258"/>
      <c r="D163" s="239" t="s">
        <v>164</v>
      </c>
      <c r="E163" s="259" t="s">
        <v>1</v>
      </c>
      <c r="F163" s="260" t="s">
        <v>166</v>
      </c>
      <c r="G163" s="258"/>
      <c r="H163" s="261">
        <v>3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164</v>
      </c>
      <c r="AU163" s="267" t="s">
        <v>82</v>
      </c>
      <c r="AV163" s="14" t="s">
        <v>159</v>
      </c>
      <c r="AW163" s="14" t="s">
        <v>30</v>
      </c>
      <c r="AX163" s="14" t="s">
        <v>80</v>
      </c>
      <c r="AY163" s="267" t="s">
        <v>152</v>
      </c>
    </row>
    <row r="164" s="2" customFormat="1" ht="33" customHeight="1">
      <c r="A164" s="38"/>
      <c r="B164" s="39"/>
      <c r="C164" s="226" t="s">
        <v>175</v>
      </c>
      <c r="D164" s="226" t="s">
        <v>154</v>
      </c>
      <c r="E164" s="227" t="s">
        <v>300</v>
      </c>
      <c r="F164" s="228" t="s">
        <v>301</v>
      </c>
      <c r="G164" s="229" t="s">
        <v>235</v>
      </c>
      <c r="H164" s="230">
        <v>21</v>
      </c>
      <c r="I164" s="231"/>
      <c r="J164" s="232">
        <f>ROUND(I164*H164,2)</f>
        <v>0</v>
      </c>
      <c r="K164" s="228" t="s">
        <v>158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0.23999999999999999</v>
      </c>
      <c r="T164" s="236">
        <f>S164*H164</f>
        <v>5.04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159</v>
      </c>
      <c r="AT164" s="237" t="s">
        <v>154</v>
      </c>
      <c r="AU164" s="237" t="s">
        <v>82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159</v>
      </c>
      <c r="BM164" s="237" t="s">
        <v>726</v>
      </c>
    </row>
    <row r="165" s="2" customFormat="1">
      <c r="A165" s="38"/>
      <c r="B165" s="39"/>
      <c r="C165" s="40"/>
      <c r="D165" s="239" t="s">
        <v>160</v>
      </c>
      <c r="E165" s="40"/>
      <c r="F165" s="240" t="s">
        <v>303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160</v>
      </c>
      <c r="AU165" s="17" t="s">
        <v>82</v>
      </c>
    </row>
    <row r="166" s="2" customFormat="1">
      <c r="A166" s="38"/>
      <c r="B166" s="39"/>
      <c r="C166" s="40"/>
      <c r="D166" s="244" t="s">
        <v>162</v>
      </c>
      <c r="E166" s="40"/>
      <c r="F166" s="245" t="s">
        <v>304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162</v>
      </c>
      <c r="AU166" s="17" t="s">
        <v>82</v>
      </c>
    </row>
    <row r="167" s="15" customFormat="1">
      <c r="A167" s="15"/>
      <c r="B167" s="268"/>
      <c r="C167" s="269"/>
      <c r="D167" s="239" t="s">
        <v>164</v>
      </c>
      <c r="E167" s="270" t="s">
        <v>1</v>
      </c>
      <c r="F167" s="271" t="s">
        <v>715</v>
      </c>
      <c r="G167" s="269"/>
      <c r="H167" s="270" t="s">
        <v>1</v>
      </c>
      <c r="I167" s="272"/>
      <c r="J167" s="269"/>
      <c r="K167" s="269"/>
      <c r="L167" s="273"/>
      <c r="M167" s="274"/>
      <c r="N167" s="275"/>
      <c r="O167" s="275"/>
      <c r="P167" s="275"/>
      <c r="Q167" s="275"/>
      <c r="R167" s="275"/>
      <c r="S167" s="275"/>
      <c r="T167" s="27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7" t="s">
        <v>164</v>
      </c>
      <c r="AU167" s="277" t="s">
        <v>82</v>
      </c>
      <c r="AV167" s="15" t="s">
        <v>80</v>
      </c>
      <c r="AW167" s="15" t="s">
        <v>30</v>
      </c>
      <c r="AX167" s="15" t="s">
        <v>73</v>
      </c>
      <c r="AY167" s="277" t="s">
        <v>152</v>
      </c>
    </row>
    <row r="168" s="13" customFormat="1">
      <c r="A168" s="13"/>
      <c r="B168" s="246"/>
      <c r="C168" s="247"/>
      <c r="D168" s="239" t="s">
        <v>164</v>
      </c>
      <c r="E168" s="248" t="s">
        <v>1</v>
      </c>
      <c r="F168" s="249" t="s">
        <v>727</v>
      </c>
      <c r="G168" s="247"/>
      <c r="H168" s="250">
        <v>21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164</v>
      </c>
      <c r="AU168" s="256" t="s">
        <v>82</v>
      </c>
      <c r="AV168" s="13" t="s">
        <v>82</v>
      </c>
      <c r="AW168" s="13" t="s">
        <v>30</v>
      </c>
      <c r="AX168" s="13" t="s">
        <v>73</v>
      </c>
      <c r="AY168" s="256" t="s">
        <v>152</v>
      </c>
    </row>
    <row r="169" s="14" customFormat="1">
      <c r="A169" s="14"/>
      <c r="B169" s="257"/>
      <c r="C169" s="258"/>
      <c r="D169" s="239" t="s">
        <v>164</v>
      </c>
      <c r="E169" s="259" t="s">
        <v>1</v>
      </c>
      <c r="F169" s="260" t="s">
        <v>166</v>
      </c>
      <c r="G169" s="258"/>
      <c r="H169" s="261">
        <v>21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164</v>
      </c>
      <c r="AU169" s="267" t="s">
        <v>82</v>
      </c>
      <c r="AV169" s="14" t="s">
        <v>159</v>
      </c>
      <c r="AW169" s="14" t="s">
        <v>30</v>
      </c>
      <c r="AX169" s="14" t="s">
        <v>80</v>
      </c>
      <c r="AY169" s="267" t="s">
        <v>152</v>
      </c>
    </row>
    <row r="170" s="12" customFormat="1" ht="22.8" customHeight="1">
      <c r="A170" s="12"/>
      <c r="B170" s="210"/>
      <c r="C170" s="211"/>
      <c r="D170" s="212" t="s">
        <v>72</v>
      </c>
      <c r="E170" s="224" t="s">
        <v>315</v>
      </c>
      <c r="F170" s="224" t="s">
        <v>316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SUM(P171:P200)</f>
        <v>0</v>
      </c>
      <c r="Q170" s="218"/>
      <c r="R170" s="219">
        <f>SUM(R171:R200)</f>
        <v>0</v>
      </c>
      <c r="S170" s="218"/>
      <c r="T170" s="220">
        <f>SUM(T171:T200)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80</v>
      </c>
      <c r="AT170" s="222" t="s">
        <v>72</v>
      </c>
      <c r="AU170" s="222" t="s">
        <v>80</v>
      </c>
      <c r="AY170" s="221" t="s">
        <v>152</v>
      </c>
      <c r="BK170" s="223">
        <f>SUM(BK171:BK200)</f>
        <v>0</v>
      </c>
    </row>
    <row r="171" s="2" customFormat="1" ht="16.5" customHeight="1">
      <c r="A171" s="38"/>
      <c r="B171" s="39"/>
      <c r="C171" s="226" t="s">
        <v>194</v>
      </c>
      <c r="D171" s="226" t="s">
        <v>154</v>
      </c>
      <c r="E171" s="227" t="s">
        <v>317</v>
      </c>
      <c r="F171" s="228" t="s">
        <v>318</v>
      </c>
      <c r="G171" s="229" t="s">
        <v>228</v>
      </c>
      <c r="H171" s="230">
        <v>16.306000000000001</v>
      </c>
      <c r="I171" s="231"/>
      <c r="J171" s="232">
        <f>ROUND(I171*H171,2)</f>
        <v>0</v>
      </c>
      <c r="K171" s="228" t="s">
        <v>158</v>
      </c>
      <c r="L171" s="44"/>
      <c r="M171" s="233" t="s">
        <v>1</v>
      </c>
      <c r="N171" s="234" t="s">
        <v>38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159</v>
      </c>
      <c r="AT171" s="237" t="s">
        <v>154</v>
      </c>
      <c r="AU171" s="237" t="s">
        <v>82</v>
      </c>
      <c r="AY171" s="17" t="s">
        <v>152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80</v>
      </c>
      <c r="BK171" s="238">
        <f>ROUND(I171*H171,2)</f>
        <v>0</v>
      </c>
      <c r="BL171" s="17" t="s">
        <v>159</v>
      </c>
      <c r="BM171" s="237" t="s">
        <v>728</v>
      </c>
    </row>
    <row r="172" s="2" customFormat="1">
      <c r="A172" s="38"/>
      <c r="B172" s="39"/>
      <c r="C172" s="40"/>
      <c r="D172" s="239" t="s">
        <v>160</v>
      </c>
      <c r="E172" s="40"/>
      <c r="F172" s="240" t="s">
        <v>320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82</v>
      </c>
    </row>
    <row r="173" s="2" customFormat="1">
      <c r="A173" s="38"/>
      <c r="B173" s="39"/>
      <c r="C173" s="40"/>
      <c r="D173" s="244" t="s">
        <v>162</v>
      </c>
      <c r="E173" s="40"/>
      <c r="F173" s="245" t="s">
        <v>321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162</v>
      </c>
      <c r="AU173" s="17" t="s">
        <v>82</v>
      </c>
    </row>
    <row r="174" s="2" customFormat="1" ht="24.15" customHeight="1">
      <c r="A174" s="38"/>
      <c r="B174" s="39"/>
      <c r="C174" s="226" t="s">
        <v>181</v>
      </c>
      <c r="D174" s="226" t="s">
        <v>154</v>
      </c>
      <c r="E174" s="227" t="s">
        <v>333</v>
      </c>
      <c r="F174" s="228" t="s">
        <v>334</v>
      </c>
      <c r="G174" s="229" t="s">
        <v>228</v>
      </c>
      <c r="H174" s="230">
        <v>16.306000000000001</v>
      </c>
      <c r="I174" s="231"/>
      <c r="J174" s="232">
        <f>ROUND(I174*H174,2)</f>
        <v>0</v>
      </c>
      <c r="K174" s="228" t="s">
        <v>158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159</v>
      </c>
      <c r="AT174" s="237" t="s">
        <v>154</v>
      </c>
      <c r="AU174" s="237" t="s">
        <v>82</v>
      </c>
      <c r="AY174" s="17" t="s">
        <v>152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159</v>
      </c>
      <c r="BM174" s="237" t="s">
        <v>729</v>
      </c>
    </row>
    <row r="175" s="2" customFormat="1">
      <c r="A175" s="38"/>
      <c r="B175" s="39"/>
      <c r="C175" s="40"/>
      <c r="D175" s="239" t="s">
        <v>160</v>
      </c>
      <c r="E175" s="40"/>
      <c r="F175" s="240" t="s">
        <v>336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82</v>
      </c>
    </row>
    <row r="176" s="2" customFormat="1">
      <c r="A176" s="38"/>
      <c r="B176" s="39"/>
      <c r="C176" s="40"/>
      <c r="D176" s="244" t="s">
        <v>162</v>
      </c>
      <c r="E176" s="40"/>
      <c r="F176" s="245" t="s">
        <v>337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162</v>
      </c>
      <c r="AU176" s="17" t="s">
        <v>82</v>
      </c>
    </row>
    <row r="177" s="2" customFormat="1" ht="24.15" customHeight="1">
      <c r="A177" s="38"/>
      <c r="B177" s="39"/>
      <c r="C177" s="226" t="s">
        <v>205</v>
      </c>
      <c r="D177" s="226" t="s">
        <v>154</v>
      </c>
      <c r="E177" s="227" t="s">
        <v>339</v>
      </c>
      <c r="F177" s="228" t="s">
        <v>340</v>
      </c>
      <c r="G177" s="229" t="s">
        <v>228</v>
      </c>
      <c r="H177" s="230">
        <v>342.42599999999999</v>
      </c>
      <c r="I177" s="231"/>
      <c r="J177" s="232">
        <f>ROUND(I177*H177,2)</f>
        <v>0</v>
      </c>
      <c r="K177" s="228" t="s">
        <v>158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159</v>
      </c>
      <c r="AT177" s="237" t="s">
        <v>154</v>
      </c>
      <c r="AU177" s="237" t="s">
        <v>82</v>
      </c>
      <c r="AY177" s="17" t="s">
        <v>152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159</v>
      </c>
      <c r="BM177" s="237" t="s">
        <v>307</v>
      </c>
    </row>
    <row r="178" s="2" customFormat="1">
      <c r="A178" s="38"/>
      <c r="B178" s="39"/>
      <c r="C178" s="40"/>
      <c r="D178" s="239" t="s">
        <v>160</v>
      </c>
      <c r="E178" s="40"/>
      <c r="F178" s="240" t="s">
        <v>341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82</v>
      </c>
    </row>
    <row r="179" s="2" customFormat="1">
      <c r="A179" s="38"/>
      <c r="B179" s="39"/>
      <c r="C179" s="40"/>
      <c r="D179" s="244" t="s">
        <v>162</v>
      </c>
      <c r="E179" s="40"/>
      <c r="F179" s="245" t="s">
        <v>342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162</v>
      </c>
      <c r="AU179" s="17" t="s">
        <v>82</v>
      </c>
    </row>
    <row r="180" s="13" customFormat="1">
      <c r="A180" s="13"/>
      <c r="B180" s="246"/>
      <c r="C180" s="247"/>
      <c r="D180" s="239" t="s">
        <v>164</v>
      </c>
      <c r="E180" s="248" t="s">
        <v>1</v>
      </c>
      <c r="F180" s="249" t="s">
        <v>730</v>
      </c>
      <c r="G180" s="247"/>
      <c r="H180" s="250">
        <v>342.42599999999999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164</v>
      </c>
      <c r="AU180" s="256" t="s">
        <v>82</v>
      </c>
      <c r="AV180" s="13" t="s">
        <v>82</v>
      </c>
      <c r="AW180" s="13" t="s">
        <v>30</v>
      </c>
      <c r="AX180" s="13" t="s">
        <v>73</v>
      </c>
      <c r="AY180" s="256" t="s">
        <v>152</v>
      </c>
    </row>
    <row r="181" s="14" customFormat="1">
      <c r="A181" s="14"/>
      <c r="B181" s="257"/>
      <c r="C181" s="258"/>
      <c r="D181" s="239" t="s">
        <v>164</v>
      </c>
      <c r="E181" s="259" t="s">
        <v>1</v>
      </c>
      <c r="F181" s="260" t="s">
        <v>166</v>
      </c>
      <c r="G181" s="258"/>
      <c r="H181" s="261">
        <v>342.42599999999999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164</v>
      </c>
      <c r="AU181" s="267" t="s">
        <v>82</v>
      </c>
      <c r="AV181" s="14" t="s">
        <v>159</v>
      </c>
      <c r="AW181" s="14" t="s">
        <v>30</v>
      </c>
      <c r="AX181" s="14" t="s">
        <v>80</v>
      </c>
      <c r="AY181" s="267" t="s">
        <v>152</v>
      </c>
    </row>
    <row r="182" s="2" customFormat="1" ht="24.15" customHeight="1">
      <c r="A182" s="38"/>
      <c r="B182" s="39"/>
      <c r="C182" s="226" t="s">
        <v>212</v>
      </c>
      <c r="D182" s="226" t="s">
        <v>154</v>
      </c>
      <c r="E182" s="227" t="s">
        <v>345</v>
      </c>
      <c r="F182" s="228" t="s">
        <v>346</v>
      </c>
      <c r="G182" s="229" t="s">
        <v>228</v>
      </c>
      <c r="H182" s="230">
        <v>2.7999999999999998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159</v>
      </c>
      <c r="AT182" s="237" t="s">
        <v>154</v>
      </c>
      <c r="AU182" s="237" t="s">
        <v>82</v>
      </c>
      <c r="AY182" s="17" t="s">
        <v>152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159</v>
      </c>
      <c r="BM182" s="237" t="s">
        <v>731</v>
      </c>
    </row>
    <row r="183" s="2" customFormat="1">
      <c r="A183" s="38"/>
      <c r="B183" s="39"/>
      <c r="C183" s="40"/>
      <c r="D183" s="239" t="s">
        <v>160</v>
      </c>
      <c r="E183" s="40"/>
      <c r="F183" s="240" t="s">
        <v>348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160</v>
      </c>
      <c r="AU183" s="17" t="s">
        <v>82</v>
      </c>
    </row>
    <row r="184" s="13" customFormat="1">
      <c r="A184" s="13"/>
      <c r="B184" s="246"/>
      <c r="C184" s="247"/>
      <c r="D184" s="239" t="s">
        <v>164</v>
      </c>
      <c r="E184" s="248" t="s">
        <v>1</v>
      </c>
      <c r="F184" s="249" t="s">
        <v>732</v>
      </c>
      <c r="G184" s="247"/>
      <c r="H184" s="250">
        <v>2.7999999999999998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164</v>
      </c>
      <c r="AU184" s="256" t="s">
        <v>82</v>
      </c>
      <c r="AV184" s="13" t="s">
        <v>82</v>
      </c>
      <c r="AW184" s="13" t="s">
        <v>30</v>
      </c>
      <c r="AX184" s="13" t="s">
        <v>73</v>
      </c>
      <c r="AY184" s="256" t="s">
        <v>152</v>
      </c>
    </row>
    <row r="185" s="14" customFormat="1">
      <c r="A185" s="14"/>
      <c r="B185" s="257"/>
      <c r="C185" s="258"/>
      <c r="D185" s="239" t="s">
        <v>164</v>
      </c>
      <c r="E185" s="259" t="s">
        <v>1</v>
      </c>
      <c r="F185" s="260" t="s">
        <v>166</v>
      </c>
      <c r="G185" s="258"/>
      <c r="H185" s="261">
        <v>2.7999999999999998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164</v>
      </c>
      <c r="AU185" s="267" t="s">
        <v>82</v>
      </c>
      <c r="AV185" s="14" t="s">
        <v>159</v>
      </c>
      <c r="AW185" s="14" t="s">
        <v>30</v>
      </c>
      <c r="AX185" s="14" t="s">
        <v>80</v>
      </c>
      <c r="AY185" s="267" t="s">
        <v>152</v>
      </c>
    </row>
    <row r="186" s="2" customFormat="1" ht="33" customHeight="1">
      <c r="A186" s="38"/>
      <c r="B186" s="39"/>
      <c r="C186" s="226" t="s">
        <v>224</v>
      </c>
      <c r="D186" s="226" t="s">
        <v>154</v>
      </c>
      <c r="E186" s="227" t="s">
        <v>359</v>
      </c>
      <c r="F186" s="228" t="s">
        <v>360</v>
      </c>
      <c r="G186" s="229" t="s">
        <v>228</v>
      </c>
      <c r="H186" s="230">
        <v>5.3040000000000003</v>
      </c>
      <c r="I186" s="231"/>
      <c r="J186" s="232">
        <f>ROUND(I186*H186,2)</f>
        <v>0</v>
      </c>
      <c r="K186" s="228" t="s">
        <v>158</v>
      </c>
      <c r="L186" s="44"/>
      <c r="M186" s="233" t="s">
        <v>1</v>
      </c>
      <c r="N186" s="234" t="s">
        <v>38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159</v>
      </c>
      <c r="AT186" s="237" t="s">
        <v>154</v>
      </c>
      <c r="AU186" s="237" t="s">
        <v>82</v>
      </c>
      <c r="AY186" s="17" t="s">
        <v>152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80</v>
      </c>
      <c r="BK186" s="238">
        <f>ROUND(I186*H186,2)</f>
        <v>0</v>
      </c>
      <c r="BL186" s="17" t="s">
        <v>159</v>
      </c>
      <c r="BM186" s="237" t="s">
        <v>322</v>
      </c>
    </row>
    <row r="187" s="2" customFormat="1">
      <c r="A187" s="38"/>
      <c r="B187" s="39"/>
      <c r="C187" s="40"/>
      <c r="D187" s="239" t="s">
        <v>160</v>
      </c>
      <c r="E187" s="40"/>
      <c r="F187" s="240" t="s">
        <v>362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160</v>
      </c>
      <c r="AU187" s="17" t="s">
        <v>82</v>
      </c>
    </row>
    <row r="188" s="2" customFormat="1">
      <c r="A188" s="38"/>
      <c r="B188" s="39"/>
      <c r="C188" s="40"/>
      <c r="D188" s="244" t="s">
        <v>162</v>
      </c>
      <c r="E188" s="40"/>
      <c r="F188" s="245" t="s">
        <v>363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162</v>
      </c>
      <c r="AU188" s="17" t="s">
        <v>82</v>
      </c>
    </row>
    <row r="189" s="13" customFormat="1">
      <c r="A189" s="13"/>
      <c r="B189" s="246"/>
      <c r="C189" s="247"/>
      <c r="D189" s="239" t="s">
        <v>164</v>
      </c>
      <c r="E189" s="248" t="s">
        <v>1</v>
      </c>
      <c r="F189" s="249" t="s">
        <v>733</v>
      </c>
      <c r="G189" s="247"/>
      <c r="H189" s="250">
        <v>5.3040000000000003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164</v>
      </c>
      <c r="AU189" s="256" t="s">
        <v>82</v>
      </c>
      <c r="AV189" s="13" t="s">
        <v>82</v>
      </c>
      <c r="AW189" s="13" t="s">
        <v>30</v>
      </c>
      <c r="AX189" s="13" t="s">
        <v>73</v>
      </c>
      <c r="AY189" s="256" t="s">
        <v>152</v>
      </c>
    </row>
    <row r="190" s="14" customFormat="1">
      <c r="A190" s="14"/>
      <c r="B190" s="257"/>
      <c r="C190" s="258"/>
      <c r="D190" s="239" t="s">
        <v>164</v>
      </c>
      <c r="E190" s="259" t="s">
        <v>1</v>
      </c>
      <c r="F190" s="260" t="s">
        <v>166</v>
      </c>
      <c r="G190" s="258"/>
      <c r="H190" s="261">
        <v>5.3040000000000003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7" t="s">
        <v>164</v>
      </c>
      <c r="AU190" s="267" t="s">
        <v>82</v>
      </c>
      <c r="AV190" s="14" t="s">
        <v>159</v>
      </c>
      <c r="AW190" s="14" t="s">
        <v>30</v>
      </c>
      <c r="AX190" s="14" t="s">
        <v>80</v>
      </c>
      <c r="AY190" s="267" t="s">
        <v>152</v>
      </c>
    </row>
    <row r="191" s="2" customFormat="1" ht="33" customHeight="1">
      <c r="A191" s="38"/>
      <c r="B191" s="39"/>
      <c r="C191" s="226" t="s">
        <v>8</v>
      </c>
      <c r="D191" s="226" t="s">
        <v>154</v>
      </c>
      <c r="E191" s="227" t="s">
        <v>367</v>
      </c>
      <c r="F191" s="228" t="s">
        <v>368</v>
      </c>
      <c r="G191" s="229" t="s">
        <v>228</v>
      </c>
      <c r="H191" s="230">
        <v>0.023</v>
      </c>
      <c r="I191" s="231"/>
      <c r="J191" s="232">
        <f>ROUND(I191*H191,2)</f>
        <v>0</v>
      </c>
      <c r="K191" s="228" t="s">
        <v>158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159</v>
      </c>
      <c r="AT191" s="237" t="s">
        <v>154</v>
      </c>
      <c r="AU191" s="237" t="s">
        <v>82</v>
      </c>
      <c r="AY191" s="17" t="s">
        <v>152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159</v>
      </c>
      <c r="BM191" s="237" t="s">
        <v>338</v>
      </c>
    </row>
    <row r="192" s="2" customFormat="1">
      <c r="A192" s="38"/>
      <c r="B192" s="39"/>
      <c r="C192" s="40"/>
      <c r="D192" s="239" t="s">
        <v>160</v>
      </c>
      <c r="E192" s="40"/>
      <c r="F192" s="240" t="s">
        <v>370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160</v>
      </c>
      <c r="AU192" s="17" t="s">
        <v>82</v>
      </c>
    </row>
    <row r="193" s="2" customFormat="1">
      <c r="A193" s="38"/>
      <c r="B193" s="39"/>
      <c r="C193" s="40"/>
      <c r="D193" s="244" t="s">
        <v>162</v>
      </c>
      <c r="E193" s="40"/>
      <c r="F193" s="245" t="s">
        <v>371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162</v>
      </c>
      <c r="AU193" s="17" t="s">
        <v>82</v>
      </c>
    </row>
    <row r="194" s="13" customFormat="1">
      <c r="A194" s="13"/>
      <c r="B194" s="246"/>
      <c r="C194" s="247"/>
      <c r="D194" s="239" t="s">
        <v>164</v>
      </c>
      <c r="E194" s="248" t="s">
        <v>1</v>
      </c>
      <c r="F194" s="249" t="s">
        <v>734</v>
      </c>
      <c r="G194" s="247"/>
      <c r="H194" s="250">
        <v>0.023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164</v>
      </c>
      <c r="AU194" s="256" t="s">
        <v>82</v>
      </c>
      <c r="AV194" s="13" t="s">
        <v>82</v>
      </c>
      <c r="AW194" s="13" t="s">
        <v>30</v>
      </c>
      <c r="AX194" s="13" t="s">
        <v>73</v>
      </c>
      <c r="AY194" s="256" t="s">
        <v>152</v>
      </c>
    </row>
    <row r="195" s="14" customFormat="1">
      <c r="A195" s="14"/>
      <c r="B195" s="257"/>
      <c r="C195" s="258"/>
      <c r="D195" s="239" t="s">
        <v>164</v>
      </c>
      <c r="E195" s="259" t="s">
        <v>1</v>
      </c>
      <c r="F195" s="260" t="s">
        <v>166</v>
      </c>
      <c r="G195" s="258"/>
      <c r="H195" s="261">
        <v>0.023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164</v>
      </c>
      <c r="AU195" s="267" t="s">
        <v>82</v>
      </c>
      <c r="AV195" s="14" t="s">
        <v>159</v>
      </c>
      <c r="AW195" s="14" t="s">
        <v>30</v>
      </c>
      <c r="AX195" s="14" t="s">
        <v>80</v>
      </c>
      <c r="AY195" s="267" t="s">
        <v>152</v>
      </c>
    </row>
    <row r="196" s="2" customFormat="1" ht="44.25" customHeight="1">
      <c r="A196" s="38"/>
      <c r="B196" s="39"/>
      <c r="C196" s="226" t="s">
        <v>244</v>
      </c>
      <c r="D196" s="226" t="s">
        <v>154</v>
      </c>
      <c r="E196" s="227" t="s">
        <v>380</v>
      </c>
      <c r="F196" s="228" t="s">
        <v>381</v>
      </c>
      <c r="G196" s="229" t="s">
        <v>228</v>
      </c>
      <c r="H196" s="230">
        <v>10.978999999999999</v>
      </c>
      <c r="I196" s="231"/>
      <c r="J196" s="232">
        <f>ROUND(I196*H196,2)</f>
        <v>0</v>
      </c>
      <c r="K196" s="228" t="s">
        <v>158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159</v>
      </c>
      <c r="AT196" s="237" t="s">
        <v>154</v>
      </c>
      <c r="AU196" s="237" t="s">
        <v>82</v>
      </c>
      <c r="AY196" s="17" t="s">
        <v>152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80</v>
      </c>
      <c r="BK196" s="238">
        <f>ROUND(I196*H196,2)</f>
        <v>0</v>
      </c>
      <c r="BL196" s="17" t="s">
        <v>159</v>
      </c>
      <c r="BM196" s="237" t="s">
        <v>351</v>
      </c>
    </row>
    <row r="197" s="2" customFormat="1">
      <c r="A197" s="38"/>
      <c r="B197" s="39"/>
      <c r="C197" s="40"/>
      <c r="D197" s="239" t="s">
        <v>160</v>
      </c>
      <c r="E197" s="40"/>
      <c r="F197" s="240" t="s">
        <v>383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160</v>
      </c>
      <c r="AU197" s="17" t="s">
        <v>82</v>
      </c>
    </row>
    <row r="198" s="2" customFormat="1">
      <c r="A198" s="38"/>
      <c r="B198" s="39"/>
      <c r="C198" s="40"/>
      <c r="D198" s="244" t="s">
        <v>162</v>
      </c>
      <c r="E198" s="40"/>
      <c r="F198" s="245" t="s">
        <v>384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162</v>
      </c>
      <c r="AU198" s="17" t="s">
        <v>82</v>
      </c>
    </row>
    <row r="199" s="13" customFormat="1">
      <c r="A199" s="13"/>
      <c r="B199" s="246"/>
      <c r="C199" s="247"/>
      <c r="D199" s="239" t="s">
        <v>164</v>
      </c>
      <c r="E199" s="248" t="s">
        <v>1</v>
      </c>
      <c r="F199" s="249" t="s">
        <v>735</v>
      </c>
      <c r="G199" s="247"/>
      <c r="H199" s="250">
        <v>10.978999999999999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164</v>
      </c>
      <c r="AU199" s="256" t="s">
        <v>82</v>
      </c>
      <c r="AV199" s="13" t="s">
        <v>82</v>
      </c>
      <c r="AW199" s="13" t="s">
        <v>30</v>
      </c>
      <c r="AX199" s="13" t="s">
        <v>73</v>
      </c>
      <c r="AY199" s="256" t="s">
        <v>152</v>
      </c>
    </row>
    <row r="200" s="14" customFormat="1">
      <c r="A200" s="14"/>
      <c r="B200" s="257"/>
      <c r="C200" s="258"/>
      <c r="D200" s="239" t="s">
        <v>164</v>
      </c>
      <c r="E200" s="259" t="s">
        <v>1</v>
      </c>
      <c r="F200" s="260" t="s">
        <v>166</v>
      </c>
      <c r="G200" s="258"/>
      <c r="H200" s="261">
        <v>10.978999999999999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164</v>
      </c>
      <c r="AU200" s="267" t="s">
        <v>82</v>
      </c>
      <c r="AV200" s="14" t="s">
        <v>159</v>
      </c>
      <c r="AW200" s="14" t="s">
        <v>30</v>
      </c>
      <c r="AX200" s="14" t="s">
        <v>80</v>
      </c>
      <c r="AY200" s="267" t="s">
        <v>152</v>
      </c>
    </row>
    <row r="201" s="12" customFormat="1" ht="25.92" customHeight="1">
      <c r="A201" s="12"/>
      <c r="B201" s="210"/>
      <c r="C201" s="211"/>
      <c r="D201" s="212" t="s">
        <v>72</v>
      </c>
      <c r="E201" s="213" t="s">
        <v>387</v>
      </c>
      <c r="F201" s="213" t="s">
        <v>388</v>
      </c>
      <c r="G201" s="211"/>
      <c r="H201" s="211"/>
      <c r="I201" s="214"/>
      <c r="J201" s="215">
        <f>BK201</f>
        <v>0</v>
      </c>
      <c r="K201" s="211"/>
      <c r="L201" s="216"/>
      <c r="M201" s="217"/>
      <c r="N201" s="218"/>
      <c r="O201" s="218"/>
      <c r="P201" s="219">
        <f>P202+P210</f>
        <v>0</v>
      </c>
      <c r="Q201" s="218"/>
      <c r="R201" s="219">
        <f>R202+R210</f>
        <v>0</v>
      </c>
      <c r="S201" s="218"/>
      <c r="T201" s="220">
        <f>T202+T210</f>
        <v>0.11219999999999999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82</v>
      </c>
      <c r="AT201" s="222" t="s">
        <v>72</v>
      </c>
      <c r="AU201" s="222" t="s">
        <v>73</v>
      </c>
      <c r="AY201" s="221" t="s">
        <v>152</v>
      </c>
      <c r="BK201" s="223">
        <f>BK202+BK210</f>
        <v>0</v>
      </c>
    </row>
    <row r="202" s="12" customFormat="1" ht="22.8" customHeight="1">
      <c r="A202" s="12"/>
      <c r="B202" s="210"/>
      <c r="C202" s="211"/>
      <c r="D202" s="212" t="s">
        <v>72</v>
      </c>
      <c r="E202" s="224" t="s">
        <v>389</v>
      </c>
      <c r="F202" s="224" t="s">
        <v>390</v>
      </c>
      <c r="G202" s="211"/>
      <c r="H202" s="211"/>
      <c r="I202" s="214"/>
      <c r="J202" s="225">
        <f>BK202</f>
        <v>0</v>
      </c>
      <c r="K202" s="211"/>
      <c r="L202" s="216"/>
      <c r="M202" s="217"/>
      <c r="N202" s="218"/>
      <c r="O202" s="218"/>
      <c r="P202" s="219">
        <f>SUM(P203:P209)</f>
        <v>0</v>
      </c>
      <c r="Q202" s="218"/>
      <c r="R202" s="219">
        <f>SUM(R203:R209)</f>
        <v>0</v>
      </c>
      <c r="S202" s="218"/>
      <c r="T202" s="220">
        <f>SUM(T203:T209)</f>
        <v>0.023099999999999999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82</v>
      </c>
      <c r="AT202" s="222" t="s">
        <v>72</v>
      </c>
      <c r="AU202" s="222" t="s">
        <v>80</v>
      </c>
      <c r="AY202" s="221" t="s">
        <v>152</v>
      </c>
      <c r="BK202" s="223">
        <f>SUM(BK203:BK209)</f>
        <v>0</v>
      </c>
    </row>
    <row r="203" s="2" customFormat="1" ht="24.15" customHeight="1">
      <c r="A203" s="38"/>
      <c r="B203" s="39"/>
      <c r="C203" s="226" t="s">
        <v>186</v>
      </c>
      <c r="D203" s="226" t="s">
        <v>154</v>
      </c>
      <c r="E203" s="227" t="s">
        <v>392</v>
      </c>
      <c r="F203" s="228" t="s">
        <v>393</v>
      </c>
      <c r="G203" s="229" t="s">
        <v>157</v>
      </c>
      <c r="H203" s="230">
        <v>35</v>
      </c>
      <c r="I203" s="231"/>
      <c r="J203" s="232">
        <f>ROUND(I203*H203,2)</f>
        <v>0</v>
      </c>
      <c r="K203" s="228" t="s">
        <v>158</v>
      </c>
      <c r="L203" s="44"/>
      <c r="M203" s="233" t="s">
        <v>1</v>
      </c>
      <c r="N203" s="234" t="s">
        <v>38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0.00066</v>
      </c>
      <c r="T203" s="236">
        <f>S203*H203</f>
        <v>0.023099999999999999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191</v>
      </c>
      <c r="AT203" s="237" t="s">
        <v>154</v>
      </c>
      <c r="AU203" s="237" t="s">
        <v>82</v>
      </c>
      <c r="AY203" s="17" t="s">
        <v>152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80</v>
      </c>
      <c r="BK203" s="238">
        <f>ROUND(I203*H203,2)</f>
        <v>0</v>
      </c>
      <c r="BL203" s="17" t="s">
        <v>191</v>
      </c>
      <c r="BM203" s="237" t="s">
        <v>366</v>
      </c>
    </row>
    <row r="204" s="2" customFormat="1">
      <c r="A204" s="38"/>
      <c r="B204" s="39"/>
      <c r="C204" s="40"/>
      <c r="D204" s="239" t="s">
        <v>160</v>
      </c>
      <c r="E204" s="40"/>
      <c r="F204" s="240" t="s">
        <v>395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160</v>
      </c>
      <c r="AU204" s="17" t="s">
        <v>82</v>
      </c>
    </row>
    <row r="205" s="2" customFormat="1">
      <c r="A205" s="38"/>
      <c r="B205" s="39"/>
      <c r="C205" s="40"/>
      <c r="D205" s="244" t="s">
        <v>162</v>
      </c>
      <c r="E205" s="40"/>
      <c r="F205" s="245" t="s">
        <v>396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162</v>
      </c>
      <c r="AU205" s="17" t="s">
        <v>82</v>
      </c>
    </row>
    <row r="206" s="15" customFormat="1">
      <c r="A206" s="15"/>
      <c r="B206" s="268"/>
      <c r="C206" s="269"/>
      <c r="D206" s="239" t="s">
        <v>164</v>
      </c>
      <c r="E206" s="270" t="s">
        <v>1</v>
      </c>
      <c r="F206" s="271" t="s">
        <v>736</v>
      </c>
      <c r="G206" s="269"/>
      <c r="H206" s="270" t="s">
        <v>1</v>
      </c>
      <c r="I206" s="272"/>
      <c r="J206" s="269"/>
      <c r="K206" s="269"/>
      <c r="L206" s="273"/>
      <c r="M206" s="274"/>
      <c r="N206" s="275"/>
      <c r="O206" s="275"/>
      <c r="P206" s="275"/>
      <c r="Q206" s="275"/>
      <c r="R206" s="275"/>
      <c r="S206" s="275"/>
      <c r="T206" s="27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7" t="s">
        <v>164</v>
      </c>
      <c r="AU206" s="277" t="s">
        <v>82</v>
      </c>
      <c r="AV206" s="15" t="s">
        <v>80</v>
      </c>
      <c r="AW206" s="15" t="s">
        <v>30</v>
      </c>
      <c r="AX206" s="15" t="s">
        <v>73</v>
      </c>
      <c r="AY206" s="277" t="s">
        <v>152</v>
      </c>
    </row>
    <row r="207" s="13" customFormat="1">
      <c r="A207" s="13"/>
      <c r="B207" s="246"/>
      <c r="C207" s="247"/>
      <c r="D207" s="239" t="s">
        <v>164</v>
      </c>
      <c r="E207" s="248" t="s">
        <v>1</v>
      </c>
      <c r="F207" s="249" t="s">
        <v>737</v>
      </c>
      <c r="G207" s="247"/>
      <c r="H207" s="250">
        <v>15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164</v>
      </c>
      <c r="AU207" s="256" t="s">
        <v>82</v>
      </c>
      <c r="AV207" s="13" t="s">
        <v>82</v>
      </c>
      <c r="AW207" s="13" t="s">
        <v>30</v>
      </c>
      <c r="AX207" s="13" t="s">
        <v>73</v>
      </c>
      <c r="AY207" s="256" t="s">
        <v>152</v>
      </c>
    </row>
    <row r="208" s="13" customFormat="1">
      <c r="A208" s="13"/>
      <c r="B208" s="246"/>
      <c r="C208" s="247"/>
      <c r="D208" s="239" t="s">
        <v>164</v>
      </c>
      <c r="E208" s="248" t="s">
        <v>1</v>
      </c>
      <c r="F208" s="249" t="s">
        <v>307</v>
      </c>
      <c r="G208" s="247"/>
      <c r="H208" s="250">
        <v>20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6" t="s">
        <v>164</v>
      </c>
      <c r="AU208" s="256" t="s">
        <v>82</v>
      </c>
      <c r="AV208" s="13" t="s">
        <v>82</v>
      </c>
      <c r="AW208" s="13" t="s">
        <v>30</v>
      </c>
      <c r="AX208" s="13" t="s">
        <v>73</v>
      </c>
      <c r="AY208" s="256" t="s">
        <v>152</v>
      </c>
    </row>
    <row r="209" s="14" customFormat="1">
      <c r="A209" s="14"/>
      <c r="B209" s="257"/>
      <c r="C209" s="258"/>
      <c r="D209" s="239" t="s">
        <v>164</v>
      </c>
      <c r="E209" s="259" t="s">
        <v>1</v>
      </c>
      <c r="F209" s="260" t="s">
        <v>166</v>
      </c>
      <c r="G209" s="258"/>
      <c r="H209" s="261">
        <v>35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164</v>
      </c>
      <c r="AU209" s="267" t="s">
        <v>82</v>
      </c>
      <c r="AV209" s="14" t="s">
        <v>159</v>
      </c>
      <c r="AW209" s="14" t="s">
        <v>30</v>
      </c>
      <c r="AX209" s="14" t="s">
        <v>80</v>
      </c>
      <c r="AY209" s="267" t="s">
        <v>152</v>
      </c>
    </row>
    <row r="210" s="12" customFormat="1" ht="22.8" customHeight="1">
      <c r="A210" s="12"/>
      <c r="B210" s="210"/>
      <c r="C210" s="211"/>
      <c r="D210" s="212" t="s">
        <v>72</v>
      </c>
      <c r="E210" s="224" t="s">
        <v>463</v>
      </c>
      <c r="F210" s="224" t="s">
        <v>464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SUM(P211:P216)</f>
        <v>0</v>
      </c>
      <c r="Q210" s="218"/>
      <c r="R210" s="219">
        <f>SUM(R211:R216)</f>
        <v>0</v>
      </c>
      <c r="S210" s="218"/>
      <c r="T210" s="220">
        <f>SUM(T211:T216)</f>
        <v>0.089099999999999999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82</v>
      </c>
      <c r="AT210" s="222" t="s">
        <v>72</v>
      </c>
      <c r="AU210" s="222" t="s">
        <v>80</v>
      </c>
      <c r="AY210" s="221" t="s">
        <v>152</v>
      </c>
      <c r="BK210" s="223">
        <f>SUM(BK211:BK216)</f>
        <v>0</v>
      </c>
    </row>
    <row r="211" s="2" customFormat="1" ht="16.5" customHeight="1">
      <c r="A211" s="38"/>
      <c r="B211" s="39"/>
      <c r="C211" s="226" t="s">
        <v>267</v>
      </c>
      <c r="D211" s="226" t="s">
        <v>154</v>
      </c>
      <c r="E211" s="227" t="s">
        <v>466</v>
      </c>
      <c r="F211" s="228" t="s">
        <v>467</v>
      </c>
      <c r="G211" s="229" t="s">
        <v>157</v>
      </c>
      <c r="H211" s="230">
        <v>15</v>
      </c>
      <c r="I211" s="231"/>
      <c r="J211" s="232">
        <f>ROUND(I211*H211,2)</f>
        <v>0</v>
      </c>
      <c r="K211" s="228" t="s">
        <v>158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0.00594</v>
      </c>
      <c r="T211" s="236">
        <f>S211*H211</f>
        <v>0.089099999999999999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191</v>
      </c>
      <c r="AT211" s="237" t="s">
        <v>154</v>
      </c>
      <c r="AU211" s="237" t="s">
        <v>82</v>
      </c>
      <c r="AY211" s="17" t="s">
        <v>152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191</v>
      </c>
      <c r="BM211" s="237" t="s">
        <v>423</v>
      </c>
    </row>
    <row r="212" s="2" customFormat="1">
      <c r="A212" s="38"/>
      <c r="B212" s="39"/>
      <c r="C212" s="40"/>
      <c r="D212" s="239" t="s">
        <v>160</v>
      </c>
      <c r="E212" s="40"/>
      <c r="F212" s="240" t="s">
        <v>469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160</v>
      </c>
      <c r="AU212" s="17" t="s">
        <v>82</v>
      </c>
    </row>
    <row r="213" s="2" customFormat="1">
      <c r="A213" s="38"/>
      <c r="B213" s="39"/>
      <c r="C213" s="40"/>
      <c r="D213" s="244" t="s">
        <v>162</v>
      </c>
      <c r="E213" s="40"/>
      <c r="F213" s="245" t="s">
        <v>470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162</v>
      </c>
      <c r="AU213" s="17" t="s">
        <v>82</v>
      </c>
    </row>
    <row r="214" s="15" customFormat="1">
      <c r="A214" s="15"/>
      <c r="B214" s="268"/>
      <c r="C214" s="269"/>
      <c r="D214" s="239" t="s">
        <v>164</v>
      </c>
      <c r="E214" s="270" t="s">
        <v>1</v>
      </c>
      <c r="F214" s="271" t="s">
        <v>736</v>
      </c>
      <c r="G214" s="269"/>
      <c r="H214" s="270" t="s">
        <v>1</v>
      </c>
      <c r="I214" s="272"/>
      <c r="J214" s="269"/>
      <c r="K214" s="269"/>
      <c r="L214" s="273"/>
      <c r="M214" s="274"/>
      <c r="N214" s="275"/>
      <c r="O214" s="275"/>
      <c r="P214" s="275"/>
      <c r="Q214" s="275"/>
      <c r="R214" s="275"/>
      <c r="S214" s="275"/>
      <c r="T214" s="27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7" t="s">
        <v>164</v>
      </c>
      <c r="AU214" s="277" t="s">
        <v>82</v>
      </c>
      <c r="AV214" s="15" t="s">
        <v>80</v>
      </c>
      <c r="AW214" s="15" t="s">
        <v>30</v>
      </c>
      <c r="AX214" s="15" t="s">
        <v>73</v>
      </c>
      <c r="AY214" s="277" t="s">
        <v>152</v>
      </c>
    </row>
    <row r="215" s="13" customFormat="1">
      <c r="A215" s="13"/>
      <c r="B215" s="246"/>
      <c r="C215" s="247"/>
      <c r="D215" s="239" t="s">
        <v>164</v>
      </c>
      <c r="E215" s="248" t="s">
        <v>1</v>
      </c>
      <c r="F215" s="249" t="s">
        <v>737</v>
      </c>
      <c r="G215" s="247"/>
      <c r="H215" s="250">
        <v>15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164</v>
      </c>
      <c r="AU215" s="256" t="s">
        <v>82</v>
      </c>
      <c r="AV215" s="13" t="s">
        <v>82</v>
      </c>
      <c r="AW215" s="13" t="s">
        <v>30</v>
      </c>
      <c r="AX215" s="13" t="s">
        <v>73</v>
      </c>
      <c r="AY215" s="256" t="s">
        <v>152</v>
      </c>
    </row>
    <row r="216" s="14" customFormat="1">
      <c r="A216" s="14"/>
      <c r="B216" s="257"/>
      <c r="C216" s="258"/>
      <c r="D216" s="239" t="s">
        <v>164</v>
      </c>
      <c r="E216" s="259" t="s">
        <v>1</v>
      </c>
      <c r="F216" s="260" t="s">
        <v>166</v>
      </c>
      <c r="G216" s="258"/>
      <c r="H216" s="261">
        <v>15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7" t="s">
        <v>164</v>
      </c>
      <c r="AU216" s="267" t="s">
        <v>82</v>
      </c>
      <c r="AV216" s="14" t="s">
        <v>159</v>
      </c>
      <c r="AW216" s="14" t="s">
        <v>30</v>
      </c>
      <c r="AX216" s="14" t="s">
        <v>80</v>
      </c>
      <c r="AY216" s="267" t="s">
        <v>152</v>
      </c>
    </row>
    <row r="217" s="12" customFormat="1" ht="25.92" customHeight="1">
      <c r="A217" s="12"/>
      <c r="B217" s="210"/>
      <c r="C217" s="211"/>
      <c r="D217" s="212" t="s">
        <v>72</v>
      </c>
      <c r="E217" s="213" t="s">
        <v>628</v>
      </c>
      <c r="F217" s="213" t="s">
        <v>629</v>
      </c>
      <c r="G217" s="211"/>
      <c r="H217" s="211"/>
      <c r="I217" s="214"/>
      <c r="J217" s="215">
        <f>BK217</f>
        <v>0</v>
      </c>
      <c r="K217" s="211"/>
      <c r="L217" s="216"/>
      <c r="M217" s="217"/>
      <c r="N217" s="218"/>
      <c r="O217" s="218"/>
      <c r="P217" s="219">
        <f>SUM(P218:P221)</f>
        <v>0</v>
      </c>
      <c r="Q217" s="218"/>
      <c r="R217" s="219">
        <f>SUM(R218:R221)</f>
        <v>0</v>
      </c>
      <c r="S217" s="218"/>
      <c r="T217" s="220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159</v>
      </c>
      <c r="AT217" s="222" t="s">
        <v>72</v>
      </c>
      <c r="AU217" s="222" t="s">
        <v>73</v>
      </c>
      <c r="AY217" s="221" t="s">
        <v>152</v>
      </c>
      <c r="BK217" s="223">
        <f>SUM(BK218:BK221)</f>
        <v>0</v>
      </c>
    </row>
    <row r="218" s="2" customFormat="1" ht="16.5" customHeight="1">
      <c r="A218" s="38"/>
      <c r="B218" s="39"/>
      <c r="C218" s="226" t="s">
        <v>191</v>
      </c>
      <c r="D218" s="226" t="s">
        <v>154</v>
      </c>
      <c r="E218" s="227" t="s">
        <v>636</v>
      </c>
      <c r="F218" s="228" t="s">
        <v>637</v>
      </c>
      <c r="G218" s="229" t="s">
        <v>235</v>
      </c>
      <c r="H218" s="230">
        <v>2</v>
      </c>
      <c r="I218" s="231"/>
      <c r="J218" s="232">
        <f>ROUND(I218*H218,2)</f>
        <v>0</v>
      </c>
      <c r="K218" s="228" t="s">
        <v>1</v>
      </c>
      <c r="L218" s="44"/>
      <c r="M218" s="233" t="s">
        <v>1</v>
      </c>
      <c r="N218" s="234" t="s">
        <v>38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634</v>
      </c>
      <c r="AT218" s="237" t="s">
        <v>154</v>
      </c>
      <c r="AU218" s="237" t="s">
        <v>80</v>
      </c>
      <c r="AY218" s="17" t="s">
        <v>152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80</v>
      </c>
      <c r="BK218" s="238">
        <f>ROUND(I218*H218,2)</f>
        <v>0</v>
      </c>
      <c r="BL218" s="17" t="s">
        <v>634</v>
      </c>
      <c r="BM218" s="237" t="s">
        <v>738</v>
      </c>
    </row>
    <row r="219" s="2" customFormat="1">
      <c r="A219" s="38"/>
      <c r="B219" s="39"/>
      <c r="C219" s="40"/>
      <c r="D219" s="239" t="s">
        <v>160</v>
      </c>
      <c r="E219" s="40"/>
      <c r="F219" s="240" t="s">
        <v>637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160</v>
      </c>
      <c r="AU219" s="17" t="s">
        <v>80</v>
      </c>
    </row>
    <row r="220" s="13" customFormat="1">
      <c r="A220" s="13"/>
      <c r="B220" s="246"/>
      <c r="C220" s="247"/>
      <c r="D220" s="239" t="s">
        <v>164</v>
      </c>
      <c r="E220" s="248" t="s">
        <v>1</v>
      </c>
      <c r="F220" s="249" t="s">
        <v>82</v>
      </c>
      <c r="G220" s="247"/>
      <c r="H220" s="250">
        <v>2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164</v>
      </c>
      <c r="AU220" s="256" t="s">
        <v>80</v>
      </c>
      <c r="AV220" s="13" t="s">
        <v>82</v>
      </c>
      <c r="AW220" s="13" t="s">
        <v>30</v>
      </c>
      <c r="AX220" s="13" t="s">
        <v>73</v>
      </c>
      <c r="AY220" s="256" t="s">
        <v>152</v>
      </c>
    </row>
    <row r="221" s="14" customFormat="1">
      <c r="A221" s="14"/>
      <c r="B221" s="257"/>
      <c r="C221" s="258"/>
      <c r="D221" s="239" t="s">
        <v>164</v>
      </c>
      <c r="E221" s="259" t="s">
        <v>1</v>
      </c>
      <c r="F221" s="260" t="s">
        <v>166</v>
      </c>
      <c r="G221" s="258"/>
      <c r="H221" s="261">
        <v>2</v>
      </c>
      <c r="I221" s="262"/>
      <c r="J221" s="258"/>
      <c r="K221" s="258"/>
      <c r="L221" s="263"/>
      <c r="M221" s="293"/>
      <c r="N221" s="294"/>
      <c r="O221" s="294"/>
      <c r="P221" s="294"/>
      <c r="Q221" s="294"/>
      <c r="R221" s="294"/>
      <c r="S221" s="294"/>
      <c r="T221" s="29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164</v>
      </c>
      <c r="AU221" s="267" t="s">
        <v>80</v>
      </c>
      <c r="AV221" s="14" t="s">
        <v>159</v>
      </c>
      <c r="AW221" s="14" t="s">
        <v>30</v>
      </c>
      <c r="AX221" s="14" t="s">
        <v>80</v>
      </c>
      <c r="AY221" s="267" t="s">
        <v>152</v>
      </c>
    </row>
    <row r="222" s="2" customFormat="1" ht="6.96" customHeight="1">
      <c r="A222" s="38"/>
      <c r="B222" s="66"/>
      <c r="C222" s="67"/>
      <c r="D222" s="67"/>
      <c r="E222" s="67"/>
      <c r="F222" s="67"/>
      <c r="G222" s="67"/>
      <c r="H222" s="67"/>
      <c r="I222" s="67"/>
      <c r="J222" s="67"/>
      <c r="K222" s="67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ti8MCTzITEbrwwdPdj+ogAo4TssbeWhvNDwDF/DDkfbGZqSqEm3VYF5nNdn7erwyow+IQMeUlq8I5cCckSlOhw==" hashValue="qyMuwZo7og7PyQEyc4o0l70XxP/S1ALQE1/4YV67hH3akhNDxFwbgGAHjG2lYc3yNrRjuLhsCLyJznTpKcW9ow==" algorithmName="SHA-512" password="CC35"/>
  <autoFilter ref="C127:K2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hyperlinks>
    <hyperlink ref="F133" r:id="rId1" display="https://podminky.urs.cz/item/CS_URS_2024_01/181111131"/>
    <hyperlink ref="F146" r:id="rId2" display="https://podminky.urs.cz/item/CS_URS_2024_01/961043111"/>
    <hyperlink ref="F153" r:id="rId3" display="https://podminky.urs.cz/item/CS_URS_2024_01/965043441"/>
    <hyperlink ref="F161" r:id="rId4" display="https://podminky.urs.cz/item/CS_URS_2024_01/968062455"/>
    <hyperlink ref="F166" r:id="rId5" display="https://podminky.urs.cz/item/CS_URS_2024_01/981011112"/>
    <hyperlink ref="F173" r:id="rId6" display="https://podminky.urs.cz/item/CS_URS_2024_01/997006002"/>
    <hyperlink ref="F176" r:id="rId7" display="https://podminky.urs.cz/item/CS_URS_2024_01/997006511"/>
    <hyperlink ref="F179" r:id="rId8" display="https://podminky.urs.cz/item/CS_URS_2024_01/997006519"/>
    <hyperlink ref="F188" r:id="rId9" display="https://podminky.urs.cz/item/CS_URS_2024_01/997013811"/>
    <hyperlink ref="F193" r:id="rId10" display="https://podminky.urs.cz/item/CS_URS_2024_01/997013814"/>
    <hyperlink ref="F198" r:id="rId11" display="https://podminky.urs.cz/item/CS_URS_2024_01/997013871"/>
    <hyperlink ref="F205" r:id="rId12" display="https://podminky.urs.cz/item/CS_URS_2024_01/712331801"/>
    <hyperlink ref="F213" r:id="rId13" display="https://podminky.urs.cz/item/CS_URS_2024_01/7640018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Velká Jesenice, Hnátnice, Otovice - demolice (strážní domky, základy skladiště)</v>
      </c>
      <c r="F7" s="150"/>
      <c r="G7" s="150"/>
      <c r="H7" s="150"/>
      <c r="L7" s="20"/>
    </row>
    <row r="8" s="1" customFormat="1" ht="12" customHeight="1">
      <c r="B8" s="20"/>
      <c r="D8" s="150" t="s">
        <v>110</v>
      </c>
      <c r="L8" s="20"/>
    </row>
    <row r="9" s="2" customFormat="1" ht="16.5" customHeight="1">
      <c r="A9" s="38"/>
      <c r="B9" s="44"/>
      <c r="C9" s="38"/>
      <c r="D9" s="38"/>
      <c r="E9" s="151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739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114</v>
      </c>
      <c r="G14" s="38"/>
      <c r="H14" s="38"/>
      <c r="I14" s="150" t="s">
        <v>22</v>
      </c>
      <c r="J14" s="153" t="str">
        <f>'Rekapitulace stavby'!AN8</f>
        <v>7. 6. 2024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ROUND((SUM(BE130:BE297)),  2)</f>
        <v>0</v>
      </c>
      <c r="G35" s="38"/>
      <c r="H35" s="38"/>
      <c r="I35" s="164">
        <v>0.20999999999999999</v>
      </c>
      <c r="J35" s="163">
        <f>ROUND(((SUM(BE130:BE297))*I35),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ROUND((SUM(BF130:BF297)),  2)</f>
        <v>0</v>
      </c>
      <c r="G36" s="38"/>
      <c r="H36" s="38"/>
      <c r="I36" s="164">
        <v>0.12</v>
      </c>
      <c r="J36" s="163">
        <f>ROUND(((SUM(BF130:BF297))*I36),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ROUND((SUM(BG130:BG297)),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ROUND((SUM(BH130:BH297)),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ROUND((SUM(BI130:BI297)),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Velká Jesenice, Hnátnice, Otovice - demolice (strážní domky, základy skladiště)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01_04 - Ostatní objekty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Velká Jesenice</v>
      </c>
      <c r="G91" s="40"/>
      <c r="H91" s="40"/>
      <c r="I91" s="32" t="s">
        <v>22</v>
      </c>
      <c r="J91" s="79" t="str">
        <f>IF(J14="","",J14)</f>
        <v>7. 6. 2024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J130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120</v>
      </c>
      <c r="E99" s="191"/>
      <c r="F99" s="191"/>
      <c r="G99" s="191"/>
      <c r="H99" s="191"/>
      <c r="I99" s="191"/>
      <c r="J99" s="192">
        <f>J131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121</v>
      </c>
      <c r="E100" s="196"/>
      <c r="F100" s="196"/>
      <c r="G100" s="196"/>
      <c r="H100" s="196"/>
      <c r="I100" s="196"/>
      <c r="J100" s="197">
        <f>J132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653</v>
      </c>
      <c r="E101" s="196"/>
      <c r="F101" s="196"/>
      <c r="G101" s="196"/>
      <c r="H101" s="196"/>
      <c r="I101" s="196"/>
      <c r="J101" s="197">
        <f>J166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122</v>
      </c>
      <c r="E102" s="196"/>
      <c r="F102" s="196"/>
      <c r="G102" s="196"/>
      <c r="H102" s="196"/>
      <c r="I102" s="196"/>
      <c r="J102" s="197">
        <f>J173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124</v>
      </c>
      <c r="E103" s="196"/>
      <c r="F103" s="196"/>
      <c r="G103" s="196"/>
      <c r="H103" s="196"/>
      <c r="I103" s="196"/>
      <c r="J103" s="197">
        <f>J225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125</v>
      </c>
      <c r="E104" s="191"/>
      <c r="F104" s="191"/>
      <c r="G104" s="191"/>
      <c r="H104" s="191"/>
      <c r="I104" s="191"/>
      <c r="J104" s="192">
        <f>J254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127</v>
      </c>
      <c r="E105" s="196"/>
      <c r="F105" s="196"/>
      <c r="G105" s="196"/>
      <c r="H105" s="196"/>
      <c r="I105" s="196"/>
      <c r="J105" s="197">
        <f>J255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128</v>
      </c>
      <c r="E106" s="196"/>
      <c r="F106" s="196"/>
      <c r="G106" s="196"/>
      <c r="H106" s="196"/>
      <c r="I106" s="196"/>
      <c r="J106" s="197">
        <f>J268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130</v>
      </c>
      <c r="E107" s="196"/>
      <c r="F107" s="196"/>
      <c r="G107" s="196"/>
      <c r="H107" s="196"/>
      <c r="I107" s="196"/>
      <c r="J107" s="197">
        <f>J277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135</v>
      </c>
      <c r="E108" s="191"/>
      <c r="F108" s="191"/>
      <c r="G108" s="191"/>
      <c r="H108" s="191"/>
      <c r="I108" s="191"/>
      <c r="J108" s="192">
        <f>J292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83" t="str">
        <f>E7</f>
        <v>Velká Jesenice, Hnátnice, Otovice - demolice (strážní domky, základy skladiště)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110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83" t="s">
        <v>111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112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01_04 - Ostatní objekty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F14</f>
        <v>Velká Jesenice</v>
      </c>
      <c r="G124" s="40"/>
      <c r="H124" s="40"/>
      <c r="I124" s="32" t="s">
        <v>22</v>
      </c>
      <c r="J124" s="79" t="str">
        <f>IF(J14="","",J14)</f>
        <v>7. 6. 2024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E17</f>
        <v xml:space="preserve"> </v>
      </c>
      <c r="G126" s="40"/>
      <c r="H126" s="40"/>
      <c r="I126" s="32" t="s">
        <v>29</v>
      </c>
      <c r="J126" s="36" t="str">
        <f>E23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IF(E20="","",E20)</f>
        <v>Vyplň údaj</v>
      </c>
      <c r="G127" s="40"/>
      <c r="H127" s="40"/>
      <c r="I127" s="32" t="s">
        <v>31</v>
      </c>
      <c r="J127" s="36" t="str">
        <f>E26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9"/>
      <c r="B129" s="200"/>
      <c r="C129" s="201" t="s">
        <v>138</v>
      </c>
      <c r="D129" s="202" t="s">
        <v>58</v>
      </c>
      <c r="E129" s="202" t="s">
        <v>54</v>
      </c>
      <c r="F129" s="202" t="s">
        <v>55</v>
      </c>
      <c r="G129" s="202" t="s">
        <v>139</v>
      </c>
      <c r="H129" s="202" t="s">
        <v>140</v>
      </c>
      <c r="I129" s="202" t="s">
        <v>141</v>
      </c>
      <c r="J129" s="202" t="s">
        <v>117</v>
      </c>
      <c r="K129" s="203" t="s">
        <v>142</v>
      </c>
      <c r="L129" s="204"/>
      <c r="M129" s="100" t="s">
        <v>1</v>
      </c>
      <c r="N129" s="101" t="s">
        <v>37</v>
      </c>
      <c r="O129" s="101" t="s">
        <v>143</v>
      </c>
      <c r="P129" s="101" t="s">
        <v>144</v>
      </c>
      <c r="Q129" s="101" t="s">
        <v>145</v>
      </c>
      <c r="R129" s="101" t="s">
        <v>146</v>
      </c>
      <c r="S129" s="101" t="s">
        <v>147</v>
      </c>
      <c r="T129" s="102" t="s">
        <v>148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</row>
    <row r="130" s="2" customFormat="1" ht="22.8" customHeight="1">
      <c r="A130" s="38"/>
      <c r="B130" s="39"/>
      <c r="C130" s="107" t="s">
        <v>149</v>
      </c>
      <c r="D130" s="40"/>
      <c r="E130" s="40"/>
      <c r="F130" s="40"/>
      <c r="G130" s="40"/>
      <c r="H130" s="40"/>
      <c r="I130" s="40"/>
      <c r="J130" s="205">
        <f>BK130</f>
        <v>0</v>
      </c>
      <c r="K130" s="40"/>
      <c r="L130" s="44"/>
      <c r="M130" s="103"/>
      <c r="N130" s="206"/>
      <c r="O130" s="104"/>
      <c r="P130" s="207">
        <f>P131+P254+P292</f>
        <v>0</v>
      </c>
      <c r="Q130" s="104"/>
      <c r="R130" s="207">
        <f>R131+R254+R292</f>
        <v>71.473160000000007</v>
      </c>
      <c r="S130" s="104"/>
      <c r="T130" s="208">
        <f>T131+T254+T292</f>
        <v>36.750371000000001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119</v>
      </c>
      <c r="BK130" s="209">
        <f>BK131+BK254+BK292</f>
        <v>0</v>
      </c>
    </row>
    <row r="131" s="12" customFormat="1" ht="25.92" customHeight="1">
      <c r="A131" s="12"/>
      <c r="B131" s="210"/>
      <c r="C131" s="211"/>
      <c r="D131" s="212" t="s">
        <v>72</v>
      </c>
      <c r="E131" s="213" t="s">
        <v>150</v>
      </c>
      <c r="F131" s="213" t="s">
        <v>151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P132+P166+P173+P225</f>
        <v>0</v>
      </c>
      <c r="Q131" s="218"/>
      <c r="R131" s="219">
        <f>R132+R166+R173+R225</f>
        <v>71.439270000000008</v>
      </c>
      <c r="S131" s="218"/>
      <c r="T131" s="220">
        <f>T132+T166+T173+T225</f>
        <v>36.347957999999998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72</v>
      </c>
      <c r="AU131" s="222" t="s">
        <v>73</v>
      </c>
      <c r="AY131" s="221" t="s">
        <v>152</v>
      </c>
      <c r="BK131" s="223">
        <f>BK132+BK166+BK173+BK225</f>
        <v>0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80</v>
      </c>
      <c r="F132" s="224" t="s">
        <v>153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SUM(P133:P165)</f>
        <v>0</v>
      </c>
      <c r="Q132" s="218"/>
      <c r="R132" s="219">
        <f>SUM(R133:R165)</f>
        <v>71.400000000000006</v>
      </c>
      <c r="S132" s="218"/>
      <c r="T132" s="220">
        <f>SUM(T133:T165)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72</v>
      </c>
      <c r="AU132" s="222" t="s">
        <v>80</v>
      </c>
      <c r="AY132" s="221" t="s">
        <v>152</v>
      </c>
      <c r="BK132" s="223">
        <f>SUM(BK133:BK165)</f>
        <v>0</v>
      </c>
    </row>
    <row r="133" s="2" customFormat="1" ht="33" customHeight="1">
      <c r="A133" s="38"/>
      <c r="B133" s="39"/>
      <c r="C133" s="226" t="s">
        <v>80</v>
      </c>
      <c r="D133" s="226" t="s">
        <v>154</v>
      </c>
      <c r="E133" s="227" t="s">
        <v>740</v>
      </c>
      <c r="F133" s="228" t="s">
        <v>741</v>
      </c>
      <c r="G133" s="229" t="s">
        <v>235</v>
      </c>
      <c r="H133" s="230">
        <v>358.80000000000001</v>
      </c>
      <c r="I133" s="231"/>
      <c r="J133" s="232">
        <f>ROUND(I133*H133,2)</f>
        <v>0</v>
      </c>
      <c r="K133" s="228" t="s">
        <v>158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159</v>
      </c>
      <c r="AT133" s="237" t="s">
        <v>154</v>
      </c>
      <c r="AU133" s="237" t="s">
        <v>82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80</v>
      </c>
      <c r="BK133" s="238">
        <f>ROUND(I133*H133,2)</f>
        <v>0</v>
      </c>
      <c r="BL133" s="17" t="s">
        <v>159</v>
      </c>
      <c r="BM133" s="237" t="s">
        <v>82</v>
      </c>
    </row>
    <row r="134" s="2" customFormat="1">
      <c r="A134" s="38"/>
      <c r="B134" s="39"/>
      <c r="C134" s="40"/>
      <c r="D134" s="239" t="s">
        <v>160</v>
      </c>
      <c r="E134" s="40"/>
      <c r="F134" s="240" t="s">
        <v>742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82</v>
      </c>
    </row>
    <row r="135" s="2" customFormat="1">
      <c r="A135" s="38"/>
      <c r="B135" s="39"/>
      <c r="C135" s="40"/>
      <c r="D135" s="244" t="s">
        <v>162</v>
      </c>
      <c r="E135" s="40"/>
      <c r="F135" s="245" t="s">
        <v>743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162</v>
      </c>
      <c r="AU135" s="17" t="s">
        <v>82</v>
      </c>
    </row>
    <row r="136" s="15" customFormat="1">
      <c r="A136" s="15"/>
      <c r="B136" s="268"/>
      <c r="C136" s="269"/>
      <c r="D136" s="239" t="s">
        <v>164</v>
      </c>
      <c r="E136" s="270" t="s">
        <v>1</v>
      </c>
      <c r="F136" s="271" t="s">
        <v>744</v>
      </c>
      <c r="G136" s="269"/>
      <c r="H136" s="270" t="s">
        <v>1</v>
      </c>
      <c r="I136" s="272"/>
      <c r="J136" s="269"/>
      <c r="K136" s="269"/>
      <c r="L136" s="273"/>
      <c r="M136" s="274"/>
      <c r="N136" s="275"/>
      <c r="O136" s="275"/>
      <c r="P136" s="275"/>
      <c r="Q136" s="275"/>
      <c r="R136" s="275"/>
      <c r="S136" s="275"/>
      <c r="T136" s="27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7" t="s">
        <v>164</v>
      </c>
      <c r="AU136" s="277" t="s">
        <v>82</v>
      </c>
      <c r="AV136" s="15" t="s">
        <v>80</v>
      </c>
      <c r="AW136" s="15" t="s">
        <v>30</v>
      </c>
      <c r="AX136" s="15" t="s">
        <v>73</v>
      </c>
      <c r="AY136" s="277" t="s">
        <v>152</v>
      </c>
    </row>
    <row r="137" s="13" customFormat="1">
      <c r="A137" s="13"/>
      <c r="B137" s="246"/>
      <c r="C137" s="247"/>
      <c r="D137" s="239" t="s">
        <v>164</v>
      </c>
      <c r="E137" s="248" t="s">
        <v>1</v>
      </c>
      <c r="F137" s="249" t="s">
        <v>745</v>
      </c>
      <c r="G137" s="247"/>
      <c r="H137" s="250">
        <v>358.80000000000001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164</v>
      </c>
      <c r="AU137" s="256" t="s">
        <v>82</v>
      </c>
      <c r="AV137" s="13" t="s">
        <v>82</v>
      </c>
      <c r="AW137" s="13" t="s">
        <v>30</v>
      </c>
      <c r="AX137" s="13" t="s">
        <v>73</v>
      </c>
      <c r="AY137" s="256" t="s">
        <v>152</v>
      </c>
    </row>
    <row r="138" s="14" customFormat="1">
      <c r="A138" s="14"/>
      <c r="B138" s="257"/>
      <c r="C138" s="258"/>
      <c r="D138" s="239" t="s">
        <v>164</v>
      </c>
      <c r="E138" s="259" t="s">
        <v>1</v>
      </c>
      <c r="F138" s="260" t="s">
        <v>166</v>
      </c>
      <c r="G138" s="258"/>
      <c r="H138" s="261">
        <v>358.80000000000001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164</v>
      </c>
      <c r="AU138" s="267" t="s">
        <v>82</v>
      </c>
      <c r="AV138" s="14" t="s">
        <v>159</v>
      </c>
      <c r="AW138" s="14" t="s">
        <v>30</v>
      </c>
      <c r="AX138" s="14" t="s">
        <v>80</v>
      </c>
      <c r="AY138" s="267" t="s">
        <v>152</v>
      </c>
    </row>
    <row r="139" s="2" customFormat="1" ht="37.8" customHeight="1">
      <c r="A139" s="38"/>
      <c r="B139" s="39"/>
      <c r="C139" s="226" t="s">
        <v>82</v>
      </c>
      <c r="D139" s="226" t="s">
        <v>154</v>
      </c>
      <c r="E139" s="227" t="s">
        <v>746</v>
      </c>
      <c r="F139" s="228" t="s">
        <v>747</v>
      </c>
      <c r="G139" s="229" t="s">
        <v>235</v>
      </c>
      <c r="H139" s="230">
        <v>358.80000000000001</v>
      </c>
      <c r="I139" s="231"/>
      <c r="J139" s="232">
        <f>ROUND(I139*H139,2)</f>
        <v>0</v>
      </c>
      <c r="K139" s="228" t="s">
        <v>158</v>
      </c>
      <c r="L139" s="44"/>
      <c r="M139" s="233" t="s">
        <v>1</v>
      </c>
      <c r="N139" s="234" t="s">
        <v>38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159</v>
      </c>
      <c r="AT139" s="237" t="s">
        <v>154</v>
      </c>
      <c r="AU139" s="237" t="s">
        <v>82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159</v>
      </c>
      <c r="BM139" s="237" t="s">
        <v>159</v>
      </c>
    </row>
    <row r="140" s="2" customFormat="1">
      <c r="A140" s="38"/>
      <c r="B140" s="39"/>
      <c r="C140" s="40"/>
      <c r="D140" s="239" t="s">
        <v>160</v>
      </c>
      <c r="E140" s="40"/>
      <c r="F140" s="240" t="s">
        <v>748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82</v>
      </c>
    </row>
    <row r="141" s="2" customFormat="1">
      <c r="A141" s="38"/>
      <c r="B141" s="39"/>
      <c r="C141" s="40"/>
      <c r="D141" s="244" t="s">
        <v>162</v>
      </c>
      <c r="E141" s="40"/>
      <c r="F141" s="245" t="s">
        <v>749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162</v>
      </c>
      <c r="AU141" s="17" t="s">
        <v>82</v>
      </c>
    </row>
    <row r="142" s="15" customFormat="1">
      <c r="A142" s="15"/>
      <c r="B142" s="268"/>
      <c r="C142" s="269"/>
      <c r="D142" s="239" t="s">
        <v>164</v>
      </c>
      <c r="E142" s="270" t="s">
        <v>1</v>
      </c>
      <c r="F142" s="271" t="s">
        <v>744</v>
      </c>
      <c r="G142" s="269"/>
      <c r="H142" s="270" t="s">
        <v>1</v>
      </c>
      <c r="I142" s="272"/>
      <c r="J142" s="269"/>
      <c r="K142" s="269"/>
      <c r="L142" s="273"/>
      <c r="M142" s="274"/>
      <c r="N142" s="275"/>
      <c r="O142" s="275"/>
      <c r="P142" s="275"/>
      <c r="Q142" s="275"/>
      <c r="R142" s="275"/>
      <c r="S142" s="275"/>
      <c r="T142" s="27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7" t="s">
        <v>164</v>
      </c>
      <c r="AU142" s="277" t="s">
        <v>82</v>
      </c>
      <c r="AV142" s="15" t="s">
        <v>80</v>
      </c>
      <c r="AW142" s="15" t="s">
        <v>30</v>
      </c>
      <c r="AX142" s="15" t="s">
        <v>73</v>
      </c>
      <c r="AY142" s="277" t="s">
        <v>152</v>
      </c>
    </row>
    <row r="143" s="13" customFormat="1">
      <c r="A143" s="13"/>
      <c r="B143" s="246"/>
      <c r="C143" s="247"/>
      <c r="D143" s="239" t="s">
        <v>164</v>
      </c>
      <c r="E143" s="248" t="s">
        <v>1</v>
      </c>
      <c r="F143" s="249" t="s">
        <v>745</v>
      </c>
      <c r="G143" s="247"/>
      <c r="H143" s="250">
        <v>358.80000000000001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164</v>
      </c>
      <c r="AU143" s="256" t="s">
        <v>82</v>
      </c>
      <c r="AV143" s="13" t="s">
        <v>82</v>
      </c>
      <c r="AW143" s="13" t="s">
        <v>30</v>
      </c>
      <c r="AX143" s="13" t="s">
        <v>73</v>
      </c>
      <c r="AY143" s="256" t="s">
        <v>152</v>
      </c>
    </row>
    <row r="144" s="14" customFormat="1">
      <c r="A144" s="14"/>
      <c r="B144" s="257"/>
      <c r="C144" s="258"/>
      <c r="D144" s="239" t="s">
        <v>164</v>
      </c>
      <c r="E144" s="259" t="s">
        <v>1</v>
      </c>
      <c r="F144" s="260" t="s">
        <v>166</v>
      </c>
      <c r="G144" s="258"/>
      <c r="H144" s="261">
        <v>358.80000000000001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164</v>
      </c>
      <c r="AU144" s="267" t="s">
        <v>82</v>
      </c>
      <c r="AV144" s="14" t="s">
        <v>159</v>
      </c>
      <c r="AW144" s="14" t="s">
        <v>30</v>
      </c>
      <c r="AX144" s="14" t="s">
        <v>80</v>
      </c>
      <c r="AY144" s="267" t="s">
        <v>152</v>
      </c>
    </row>
    <row r="145" s="2" customFormat="1" ht="24.15" customHeight="1">
      <c r="A145" s="38"/>
      <c r="B145" s="39"/>
      <c r="C145" s="226" t="s">
        <v>171</v>
      </c>
      <c r="D145" s="226" t="s">
        <v>154</v>
      </c>
      <c r="E145" s="227" t="s">
        <v>654</v>
      </c>
      <c r="F145" s="228" t="s">
        <v>750</v>
      </c>
      <c r="G145" s="229" t="s">
        <v>235</v>
      </c>
      <c r="H145" s="230">
        <v>9</v>
      </c>
      <c r="I145" s="231"/>
      <c r="J145" s="232">
        <f>ROUND(I145*H145,2)</f>
        <v>0</v>
      </c>
      <c r="K145" s="228" t="s">
        <v>158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159</v>
      </c>
      <c r="AT145" s="237" t="s">
        <v>154</v>
      </c>
      <c r="AU145" s="237" t="s">
        <v>82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159</v>
      </c>
      <c r="BM145" s="237" t="s">
        <v>175</v>
      </c>
    </row>
    <row r="146" s="2" customFormat="1">
      <c r="A146" s="38"/>
      <c r="B146" s="39"/>
      <c r="C146" s="40"/>
      <c r="D146" s="239" t="s">
        <v>160</v>
      </c>
      <c r="E146" s="40"/>
      <c r="F146" s="240" t="s">
        <v>655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160</v>
      </c>
      <c r="AU146" s="17" t="s">
        <v>82</v>
      </c>
    </row>
    <row r="147" s="2" customFormat="1">
      <c r="A147" s="38"/>
      <c r="B147" s="39"/>
      <c r="C147" s="40"/>
      <c r="D147" s="244" t="s">
        <v>162</v>
      </c>
      <c r="E147" s="40"/>
      <c r="F147" s="245" t="s">
        <v>751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162</v>
      </c>
      <c r="AU147" s="17" t="s">
        <v>82</v>
      </c>
    </row>
    <row r="148" s="15" customFormat="1">
      <c r="A148" s="15"/>
      <c r="B148" s="268"/>
      <c r="C148" s="269"/>
      <c r="D148" s="239" t="s">
        <v>164</v>
      </c>
      <c r="E148" s="270" t="s">
        <v>1</v>
      </c>
      <c r="F148" s="271" t="s">
        <v>752</v>
      </c>
      <c r="G148" s="269"/>
      <c r="H148" s="270" t="s">
        <v>1</v>
      </c>
      <c r="I148" s="272"/>
      <c r="J148" s="269"/>
      <c r="K148" s="269"/>
      <c r="L148" s="273"/>
      <c r="M148" s="274"/>
      <c r="N148" s="275"/>
      <c r="O148" s="275"/>
      <c r="P148" s="275"/>
      <c r="Q148" s="275"/>
      <c r="R148" s="275"/>
      <c r="S148" s="275"/>
      <c r="T148" s="27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7" t="s">
        <v>164</v>
      </c>
      <c r="AU148" s="277" t="s">
        <v>82</v>
      </c>
      <c r="AV148" s="15" t="s">
        <v>80</v>
      </c>
      <c r="AW148" s="15" t="s">
        <v>30</v>
      </c>
      <c r="AX148" s="15" t="s">
        <v>73</v>
      </c>
      <c r="AY148" s="277" t="s">
        <v>152</v>
      </c>
    </row>
    <row r="149" s="13" customFormat="1">
      <c r="A149" s="13"/>
      <c r="B149" s="246"/>
      <c r="C149" s="247"/>
      <c r="D149" s="239" t="s">
        <v>164</v>
      </c>
      <c r="E149" s="248" t="s">
        <v>1</v>
      </c>
      <c r="F149" s="249" t="s">
        <v>753</v>
      </c>
      <c r="G149" s="247"/>
      <c r="H149" s="250">
        <v>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164</v>
      </c>
      <c r="AU149" s="256" t="s">
        <v>82</v>
      </c>
      <c r="AV149" s="13" t="s">
        <v>82</v>
      </c>
      <c r="AW149" s="13" t="s">
        <v>30</v>
      </c>
      <c r="AX149" s="13" t="s">
        <v>73</v>
      </c>
      <c r="AY149" s="256" t="s">
        <v>152</v>
      </c>
    </row>
    <row r="150" s="14" customFormat="1">
      <c r="A150" s="14"/>
      <c r="B150" s="257"/>
      <c r="C150" s="258"/>
      <c r="D150" s="239" t="s">
        <v>164</v>
      </c>
      <c r="E150" s="259" t="s">
        <v>1</v>
      </c>
      <c r="F150" s="260" t="s">
        <v>166</v>
      </c>
      <c r="G150" s="258"/>
      <c r="H150" s="261">
        <v>9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164</v>
      </c>
      <c r="AU150" s="267" t="s">
        <v>82</v>
      </c>
      <c r="AV150" s="14" t="s">
        <v>159</v>
      </c>
      <c r="AW150" s="14" t="s">
        <v>30</v>
      </c>
      <c r="AX150" s="14" t="s">
        <v>80</v>
      </c>
      <c r="AY150" s="267" t="s">
        <v>152</v>
      </c>
    </row>
    <row r="151" s="2" customFormat="1" ht="16.5" customHeight="1">
      <c r="A151" s="38"/>
      <c r="B151" s="39"/>
      <c r="C151" s="278" t="s">
        <v>159</v>
      </c>
      <c r="D151" s="278" t="s">
        <v>225</v>
      </c>
      <c r="E151" s="279" t="s">
        <v>658</v>
      </c>
      <c r="F151" s="280" t="s">
        <v>659</v>
      </c>
      <c r="G151" s="281" t="s">
        <v>228</v>
      </c>
      <c r="H151" s="282">
        <v>16.199999999999999</v>
      </c>
      <c r="I151" s="283"/>
      <c r="J151" s="284">
        <f>ROUND(I151*H151,2)</f>
        <v>0</v>
      </c>
      <c r="K151" s="280" t="s">
        <v>158</v>
      </c>
      <c r="L151" s="285"/>
      <c r="M151" s="286" t="s">
        <v>1</v>
      </c>
      <c r="N151" s="287" t="s">
        <v>38</v>
      </c>
      <c r="O151" s="91"/>
      <c r="P151" s="235">
        <f>O151*H151</f>
        <v>0</v>
      </c>
      <c r="Q151" s="235">
        <v>1</v>
      </c>
      <c r="R151" s="235">
        <f>Q151*H151</f>
        <v>16.199999999999999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181</v>
      </c>
      <c r="AT151" s="237" t="s">
        <v>225</v>
      </c>
      <c r="AU151" s="237" t="s">
        <v>82</v>
      </c>
      <c r="AY151" s="17" t="s">
        <v>152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159</v>
      </c>
      <c r="BM151" s="237" t="s">
        <v>181</v>
      </c>
    </row>
    <row r="152" s="2" customFormat="1">
      <c r="A152" s="38"/>
      <c r="B152" s="39"/>
      <c r="C152" s="40"/>
      <c r="D152" s="239" t="s">
        <v>160</v>
      </c>
      <c r="E152" s="40"/>
      <c r="F152" s="240" t="s">
        <v>659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82</v>
      </c>
    </row>
    <row r="153" s="15" customFormat="1">
      <c r="A153" s="15"/>
      <c r="B153" s="268"/>
      <c r="C153" s="269"/>
      <c r="D153" s="239" t="s">
        <v>164</v>
      </c>
      <c r="E153" s="270" t="s">
        <v>1</v>
      </c>
      <c r="F153" s="271" t="s">
        <v>752</v>
      </c>
      <c r="G153" s="269"/>
      <c r="H153" s="270" t="s">
        <v>1</v>
      </c>
      <c r="I153" s="272"/>
      <c r="J153" s="269"/>
      <c r="K153" s="269"/>
      <c r="L153" s="273"/>
      <c r="M153" s="274"/>
      <c r="N153" s="275"/>
      <c r="O153" s="275"/>
      <c r="P153" s="275"/>
      <c r="Q153" s="275"/>
      <c r="R153" s="275"/>
      <c r="S153" s="275"/>
      <c r="T153" s="27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7" t="s">
        <v>164</v>
      </c>
      <c r="AU153" s="277" t="s">
        <v>82</v>
      </c>
      <c r="AV153" s="15" t="s">
        <v>80</v>
      </c>
      <c r="AW153" s="15" t="s">
        <v>30</v>
      </c>
      <c r="AX153" s="15" t="s">
        <v>73</v>
      </c>
      <c r="AY153" s="277" t="s">
        <v>152</v>
      </c>
    </row>
    <row r="154" s="13" customFormat="1">
      <c r="A154" s="13"/>
      <c r="B154" s="246"/>
      <c r="C154" s="247"/>
      <c r="D154" s="239" t="s">
        <v>164</v>
      </c>
      <c r="E154" s="248" t="s">
        <v>1</v>
      </c>
      <c r="F154" s="249" t="s">
        <v>754</v>
      </c>
      <c r="G154" s="247"/>
      <c r="H154" s="250">
        <v>16.199999999999999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164</v>
      </c>
      <c r="AU154" s="256" t="s">
        <v>82</v>
      </c>
      <c r="AV154" s="13" t="s">
        <v>82</v>
      </c>
      <c r="AW154" s="13" t="s">
        <v>30</v>
      </c>
      <c r="AX154" s="13" t="s">
        <v>73</v>
      </c>
      <c r="AY154" s="256" t="s">
        <v>152</v>
      </c>
    </row>
    <row r="155" s="14" customFormat="1">
      <c r="A155" s="14"/>
      <c r="B155" s="257"/>
      <c r="C155" s="258"/>
      <c r="D155" s="239" t="s">
        <v>164</v>
      </c>
      <c r="E155" s="259" t="s">
        <v>1</v>
      </c>
      <c r="F155" s="260" t="s">
        <v>166</v>
      </c>
      <c r="G155" s="258"/>
      <c r="H155" s="261">
        <v>16.199999999999999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164</v>
      </c>
      <c r="AU155" s="267" t="s">
        <v>82</v>
      </c>
      <c r="AV155" s="14" t="s">
        <v>159</v>
      </c>
      <c r="AW155" s="14" t="s">
        <v>30</v>
      </c>
      <c r="AX155" s="14" t="s">
        <v>80</v>
      </c>
      <c r="AY155" s="267" t="s">
        <v>152</v>
      </c>
    </row>
    <row r="156" s="2" customFormat="1" ht="37.8" customHeight="1">
      <c r="A156" s="38"/>
      <c r="B156" s="39"/>
      <c r="C156" s="226" t="s">
        <v>178</v>
      </c>
      <c r="D156" s="226" t="s">
        <v>154</v>
      </c>
      <c r="E156" s="227" t="s">
        <v>213</v>
      </c>
      <c r="F156" s="228" t="s">
        <v>214</v>
      </c>
      <c r="G156" s="229" t="s">
        <v>157</v>
      </c>
      <c r="H156" s="230">
        <v>276</v>
      </c>
      <c r="I156" s="231"/>
      <c r="J156" s="232">
        <f>ROUND(I156*H156,2)</f>
        <v>0</v>
      </c>
      <c r="K156" s="228" t="s">
        <v>158</v>
      </c>
      <c r="L156" s="44"/>
      <c r="M156" s="233" t="s">
        <v>1</v>
      </c>
      <c r="N156" s="234" t="s">
        <v>38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159</v>
      </c>
      <c r="AT156" s="237" t="s">
        <v>154</v>
      </c>
      <c r="AU156" s="237" t="s">
        <v>82</v>
      </c>
      <c r="AY156" s="17" t="s">
        <v>152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80</v>
      </c>
      <c r="BK156" s="238">
        <f>ROUND(I156*H156,2)</f>
        <v>0</v>
      </c>
      <c r="BL156" s="17" t="s">
        <v>159</v>
      </c>
      <c r="BM156" s="237" t="s">
        <v>212</v>
      </c>
    </row>
    <row r="157" s="2" customFormat="1">
      <c r="A157" s="38"/>
      <c r="B157" s="39"/>
      <c r="C157" s="40"/>
      <c r="D157" s="239" t="s">
        <v>160</v>
      </c>
      <c r="E157" s="40"/>
      <c r="F157" s="240" t="s">
        <v>216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160</v>
      </c>
      <c r="AU157" s="17" t="s">
        <v>82</v>
      </c>
    </row>
    <row r="158" s="2" customFormat="1">
      <c r="A158" s="38"/>
      <c r="B158" s="39"/>
      <c r="C158" s="40"/>
      <c r="D158" s="244" t="s">
        <v>162</v>
      </c>
      <c r="E158" s="40"/>
      <c r="F158" s="245" t="s">
        <v>217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162</v>
      </c>
      <c r="AU158" s="17" t="s">
        <v>82</v>
      </c>
    </row>
    <row r="159" s="15" customFormat="1">
      <c r="A159" s="15"/>
      <c r="B159" s="268"/>
      <c r="C159" s="269"/>
      <c r="D159" s="239" t="s">
        <v>164</v>
      </c>
      <c r="E159" s="270" t="s">
        <v>1</v>
      </c>
      <c r="F159" s="271" t="s">
        <v>744</v>
      </c>
      <c r="G159" s="269"/>
      <c r="H159" s="270" t="s">
        <v>1</v>
      </c>
      <c r="I159" s="272"/>
      <c r="J159" s="269"/>
      <c r="K159" s="269"/>
      <c r="L159" s="273"/>
      <c r="M159" s="274"/>
      <c r="N159" s="275"/>
      <c r="O159" s="275"/>
      <c r="P159" s="275"/>
      <c r="Q159" s="275"/>
      <c r="R159" s="275"/>
      <c r="S159" s="275"/>
      <c r="T159" s="27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7" t="s">
        <v>164</v>
      </c>
      <c r="AU159" s="277" t="s">
        <v>82</v>
      </c>
      <c r="AV159" s="15" t="s">
        <v>80</v>
      </c>
      <c r="AW159" s="15" t="s">
        <v>30</v>
      </c>
      <c r="AX159" s="15" t="s">
        <v>73</v>
      </c>
      <c r="AY159" s="277" t="s">
        <v>152</v>
      </c>
    </row>
    <row r="160" s="13" customFormat="1">
      <c r="A160" s="13"/>
      <c r="B160" s="246"/>
      <c r="C160" s="247"/>
      <c r="D160" s="239" t="s">
        <v>164</v>
      </c>
      <c r="E160" s="248" t="s">
        <v>1</v>
      </c>
      <c r="F160" s="249" t="s">
        <v>755</v>
      </c>
      <c r="G160" s="247"/>
      <c r="H160" s="250">
        <v>276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164</v>
      </c>
      <c r="AU160" s="256" t="s">
        <v>82</v>
      </c>
      <c r="AV160" s="13" t="s">
        <v>82</v>
      </c>
      <c r="AW160" s="13" t="s">
        <v>30</v>
      </c>
      <c r="AX160" s="13" t="s">
        <v>73</v>
      </c>
      <c r="AY160" s="256" t="s">
        <v>152</v>
      </c>
    </row>
    <row r="161" s="14" customFormat="1">
      <c r="A161" s="14"/>
      <c r="B161" s="257"/>
      <c r="C161" s="258"/>
      <c r="D161" s="239" t="s">
        <v>164</v>
      </c>
      <c r="E161" s="259" t="s">
        <v>1</v>
      </c>
      <c r="F161" s="260" t="s">
        <v>166</v>
      </c>
      <c r="G161" s="258"/>
      <c r="H161" s="261">
        <v>276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164</v>
      </c>
      <c r="AU161" s="267" t="s">
        <v>82</v>
      </c>
      <c r="AV161" s="14" t="s">
        <v>159</v>
      </c>
      <c r="AW161" s="14" t="s">
        <v>30</v>
      </c>
      <c r="AX161" s="14" t="s">
        <v>80</v>
      </c>
      <c r="AY161" s="267" t="s">
        <v>152</v>
      </c>
    </row>
    <row r="162" s="2" customFormat="1" ht="16.5" customHeight="1">
      <c r="A162" s="38"/>
      <c r="B162" s="39"/>
      <c r="C162" s="278" t="s">
        <v>175</v>
      </c>
      <c r="D162" s="278" t="s">
        <v>225</v>
      </c>
      <c r="E162" s="279" t="s">
        <v>226</v>
      </c>
      <c r="F162" s="280" t="s">
        <v>227</v>
      </c>
      <c r="G162" s="281" t="s">
        <v>228</v>
      </c>
      <c r="H162" s="282">
        <v>55.200000000000003</v>
      </c>
      <c r="I162" s="283"/>
      <c r="J162" s="284">
        <f>ROUND(I162*H162,2)</f>
        <v>0</v>
      </c>
      <c r="K162" s="280" t="s">
        <v>158</v>
      </c>
      <c r="L162" s="285"/>
      <c r="M162" s="286" t="s">
        <v>1</v>
      </c>
      <c r="N162" s="287" t="s">
        <v>38</v>
      </c>
      <c r="O162" s="91"/>
      <c r="P162" s="235">
        <f>O162*H162</f>
        <v>0</v>
      </c>
      <c r="Q162" s="235">
        <v>1</v>
      </c>
      <c r="R162" s="235">
        <f>Q162*H162</f>
        <v>55.200000000000003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181</v>
      </c>
      <c r="AT162" s="237" t="s">
        <v>225</v>
      </c>
      <c r="AU162" s="237" t="s">
        <v>82</v>
      </c>
      <c r="AY162" s="17" t="s">
        <v>152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159</v>
      </c>
      <c r="BM162" s="237" t="s">
        <v>8</v>
      </c>
    </row>
    <row r="163" s="2" customFormat="1">
      <c r="A163" s="38"/>
      <c r="B163" s="39"/>
      <c r="C163" s="40"/>
      <c r="D163" s="239" t="s">
        <v>160</v>
      </c>
      <c r="E163" s="40"/>
      <c r="F163" s="240" t="s">
        <v>227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82</v>
      </c>
    </row>
    <row r="164" s="13" customFormat="1">
      <c r="A164" s="13"/>
      <c r="B164" s="246"/>
      <c r="C164" s="247"/>
      <c r="D164" s="239" t="s">
        <v>164</v>
      </c>
      <c r="E164" s="248" t="s">
        <v>1</v>
      </c>
      <c r="F164" s="249" t="s">
        <v>756</v>
      </c>
      <c r="G164" s="247"/>
      <c r="H164" s="250">
        <v>55.200000000000003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164</v>
      </c>
      <c r="AU164" s="256" t="s">
        <v>82</v>
      </c>
      <c r="AV164" s="13" t="s">
        <v>82</v>
      </c>
      <c r="AW164" s="13" t="s">
        <v>30</v>
      </c>
      <c r="AX164" s="13" t="s">
        <v>73</v>
      </c>
      <c r="AY164" s="256" t="s">
        <v>152</v>
      </c>
    </row>
    <row r="165" s="14" customFormat="1">
      <c r="A165" s="14"/>
      <c r="B165" s="257"/>
      <c r="C165" s="258"/>
      <c r="D165" s="239" t="s">
        <v>164</v>
      </c>
      <c r="E165" s="259" t="s">
        <v>1</v>
      </c>
      <c r="F165" s="260" t="s">
        <v>166</v>
      </c>
      <c r="G165" s="258"/>
      <c r="H165" s="261">
        <v>55.200000000000003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7" t="s">
        <v>164</v>
      </c>
      <c r="AU165" s="267" t="s">
        <v>82</v>
      </c>
      <c r="AV165" s="14" t="s">
        <v>159</v>
      </c>
      <c r="AW165" s="14" t="s">
        <v>30</v>
      </c>
      <c r="AX165" s="14" t="s">
        <v>80</v>
      </c>
      <c r="AY165" s="267" t="s">
        <v>152</v>
      </c>
    </row>
    <row r="166" s="12" customFormat="1" ht="22.8" customHeight="1">
      <c r="A166" s="12"/>
      <c r="B166" s="210"/>
      <c r="C166" s="211"/>
      <c r="D166" s="212" t="s">
        <v>72</v>
      </c>
      <c r="E166" s="224" t="s">
        <v>663</v>
      </c>
      <c r="F166" s="224" t="s">
        <v>664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SUM(P167:P172)</f>
        <v>0</v>
      </c>
      <c r="Q166" s="218"/>
      <c r="R166" s="219">
        <f>SUM(R167:R172)</f>
        <v>0.039269999999999999</v>
      </c>
      <c r="S166" s="218"/>
      <c r="T166" s="220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80</v>
      </c>
      <c r="AT166" s="222" t="s">
        <v>72</v>
      </c>
      <c r="AU166" s="222" t="s">
        <v>80</v>
      </c>
      <c r="AY166" s="221" t="s">
        <v>152</v>
      </c>
      <c r="BK166" s="223">
        <f>SUM(BK167:BK172)</f>
        <v>0</v>
      </c>
    </row>
    <row r="167" s="2" customFormat="1" ht="24.15" customHeight="1">
      <c r="A167" s="38"/>
      <c r="B167" s="39"/>
      <c r="C167" s="226" t="s">
        <v>194</v>
      </c>
      <c r="D167" s="226" t="s">
        <v>154</v>
      </c>
      <c r="E167" s="227" t="s">
        <v>757</v>
      </c>
      <c r="F167" s="228" t="s">
        <v>758</v>
      </c>
      <c r="G167" s="229" t="s">
        <v>174</v>
      </c>
      <c r="H167" s="230">
        <v>1</v>
      </c>
      <c r="I167" s="231"/>
      <c r="J167" s="232">
        <f>ROUND(I167*H167,2)</f>
        <v>0</v>
      </c>
      <c r="K167" s="228" t="s">
        <v>158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0.039269999999999999</v>
      </c>
      <c r="R167" s="235">
        <f>Q167*H167</f>
        <v>0.039269999999999999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159</v>
      </c>
      <c r="AT167" s="237" t="s">
        <v>154</v>
      </c>
      <c r="AU167" s="237" t="s">
        <v>82</v>
      </c>
      <c r="AY167" s="17" t="s">
        <v>152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159</v>
      </c>
      <c r="BM167" s="237" t="s">
        <v>289</v>
      </c>
    </row>
    <row r="168" s="2" customFormat="1">
      <c r="A168" s="38"/>
      <c r="B168" s="39"/>
      <c r="C168" s="40"/>
      <c r="D168" s="239" t="s">
        <v>160</v>
      </c>
      <c r="E168" s="40"/>
      <c r="F168" s="240" t="s">
        <v>758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160</v>
      </c>
      <c r="AU168" s="17" t="s">
        <v>82</v>
      </c>
    </row>
    <row r="169" s="2" customFormat="1">
      <c r="A169" s="38"/>
      <c r="B169" s="39"/>
      <c r="C169" s="40"/>
      <c r="D169" s="244" t="s">
        <v>162</v>
      </c>
      <c r="E169" s="40"/>
      <c r="F169" s="245" t="s">
        <v>759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162</v>
      </c>
      <c r="AU169" s="17" t="s">
        <v>82</v>
      </c>
    </row>
    <row r="170" s="15" customFormat="1">
      <c r="A170" s="15"/>
      <c r="B170" s="268"/>
      <c r="C170" s="269"/>
      <c r="D170" s="239" t="s">
        <v>164</v>
      </c>
      <c r="E170" s="270" t="s">
        <v>1</v>
      </c>
      <c r="F170" s="271" t="s">
        <v>760</v>
      </c>
      <c r="G170" s="269"/>
      <c r="H170" s="270" t="s">
        <v>1</v>
      </c>
      <c r="I170" s="272"/>
      <c r="J170" s="269"/>
      <c r="K170" s="269"/>
      <c r="L170" s="273"/>
      <c r="M170" s="274"/>
      <c r="N170" s="275"/>
      <c r="O170" s="275"/>
      <c r="P170" s="275"/>
      <c r="Q170" s="275"/>
      <c r="R170" s="275"/>
      <c r="S170" s="275"/>
      <c r="T170" s="27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7" t="s">
        <v>164</v>
      </c>
      <c r="AU170" s="277" t="s">
        <v>82</v>
      </c>
      <c r="AV170" s="15" t="s">
        <v>80</v>
      </c>
      <c r="AW170" s="15" t="s">
        <v>30</v>
      </c>
      <c r="AX170" s="15" t="s">
        <v>73</v>
      </c>
      <c r="AY170" s="277" t="s">
        <v>152</v>
      </c>
    </row>
    <row r="171" s="13" customFormat="1">
      <c r="A171" s="13"/>
      <c r="B171" s="246"/>
      <c r="C171" s="247"/>
      <c r="D171" s="239" t="s">
        <v>164</v>
      </c>
      <c r="E171" s="248" t="s">
        <v>1</v>
      </c>
      <c r="F171" s="249" t="s">
        <v>80</v>
      </c>
      <c r="G171" s="247"/>
      <c r="H171" s="250">
        <v>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164</v>
      </c>
      <c r="AU171" s="256" t="s">
        <v>82</v>
      </c>
      <c r="AV171" s="13" t="s">
        <v>82</v>
      </c>
      <c r="AW171" s="13" t="s">
        <v>30</v>
      </c>
      <c r="AX171" s="13" t="s">
        <v>73</v>
      </c>
      <c r="AY171" s="256" t="s">
        <v>152</v>
      </c>
    </row>
    <row r="172" s="14" customFormat="1">
      <c r="A172" s="14"/>
      <c r="B172" s="257"/>
      <c r="C172" s="258"/>
      <c r="D172" s="239" t="s">
        <v>164</v>
      </c>
      <c r="E172" s="259" t="s">
        <v>1</v>
      </c>
      <c r="F172" s="260" t="s">
        <v>166</v>
      </c>
      <c r="G172" s="258"/>
      <c r="H172" s="261">
        <v>1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164</v>
      </c>
      <c r="AU172" s="267" t="s">
        <v>82</v>
      </c>
      <c r="AV172" s="14" t="s">
        <v>159</v>
      </c>
      <c r="AW172" s="14" t="s">
        <v>30</v>
      </c>
      <c r="AX172" s="14" t="s">
        <v>80</v>
      </c>
      <c r="AY172" s="267" t="s">
        <v>152</v>
      </c>
    </row>
    <row r="173" s="12" customFormat="1" ht="22.8" customHeight="1">
      <c r="A173" s="12"/>
      <c r="B173" s="210"/>
      <c r="C173" s="211"/>
      <c r="D173" s="212" t="s">
        <v>72</v>
      </c>
      <c r="E173" s="224" t="s">
        <v>205</v>
      </c>
      <c r="F173" s="224" t="s">
        <v>232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SUM(P174:P224)</f>
        <v>0</v>
      </c>
      <c r="Q173" s="218"/>
      <c r="R173" s="219">
        <f>SUM(R174:R224)</f>
        <v>0</v>
      </c>
      <c r="S173" s="218"/>
      <c r="T173" s="220">
        <f>SUM(T174:T224)</f>
        <v>36.347957999999998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80</v>
      </c>
      <c r="AT173" s="222" t="s">
        <v>72</v>
      </c>
      <c r="AU173" s="222" t="s">
        <v>80</v>
      </c>
      <c r="AY173" s="221" t="s">
        <v>152</v>
      </c>
      <c r="BK173" s="223">
        <f>SUM(BK174:BK224)</f>
        <v>0</v>
      </c>
    </row>
    <row r="174" s="2" customFormat="1" ht="24.15" customHeight="1">
      <c r="A174" s="38"/>
      <c r="B174" s="39"/>
      <c r="C174" s="226" t="s">
        <v>181</v>
      </c>
      <c r="D174" s="226" t="s">
        <v>154</v>
      </c>
      <c r="E174" s="227" t="s">
        <v>761</v>
      </c>
      <c r="F174" s="228" t="s">
        <v>762</v>
      </c>
      <c r="G174" s="229" t="s">
        <v>235</v>
      </c>
      <c r="H174" s="230">
        <v>6.1200000000000001</v>
      </c>
      <c r="I174" s="231"/>
      <c r="J174" s="232">
        <f>ROUND(I174*H174,2)</f>
        <v>0</v>
      </c>
      <c r="K174" s="228" t="s">
        <v>158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2.25</v>
      </c>
      <c r="T174" s="236">
        <f>S174*H174</f>
        <v>13.77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159</v>
      </c>
      <c r="AT174" s="237" t="s">
        <v>154</v>
      </c>
      <c r="AU174" s="237" t="s">
        <v>82</v>
      </c>
      <c r="AY174" s="17" t="s">
        <v>152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159</v>
      </c>
      <c r="BM174" s="237" t="s">
        <v>763</v>
      </c>
    </row>
    <row r="175" s="2" customFormat="1">
      <c r="A175" s="38"/>
      <c r="B175" s="39"/>
      <c r="C175" s="40"/>
      <c r="D175" s="239" t="s">
        <v>160</v>
      </c>
      <c r="E175" s="40"/>
      <c r="F175" s="240" t="s">
        <v>762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82</v>
      </c>
    </row>
    <row r="176" s="2" customFormat="1">
      <c r="A176" s="38"/>
      <c r="B176" s="39"/>
      <c r="C176" s="40"/>
      <c r="D176" s="244" t="s">
        <v>162</v>
      </c>
      <c r="E176" s="40"/>
      <c r="F176" s="245" t="s">
        <v>764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162</v>
      </c>
      <c r="AU176" s="17" t="s">
        <v>82</v>
      </c>
    </row>
    <row r="177" s="13" customFormat="1">
      <c r="A177" s="13"/>
      <c r="B177" s="246"/>
      <c r="C177" s="247"/>
      <c r="D177" s="239" t="s">
        <v>164</v>
      </c>
      <c r="E177" s="248" t="s">
        <v>1</v>
      </c>
      <c r="F177" s="249" t="s">
        <v>765</v>
      </c>
      <c r="G177" s="247"/>
      <c r="H177" s="250">
        <v>6.1200000000000001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164</v>
      </c>
      <c r="AU177" s="256" t="s">
        <v>82</v>
      </c>
      <c r="AV177" s="13" t="s">
        <v>82</v>
      </c>
      <c r="AW177" s="13" t="s">
        <v>30</v>
      </c>
      <c r="AX177" s="13" t="s">
        <v>73</v>
      </c>
      <c r="AY177" s="256" t="s">
        <v>152</v>
      </c>
    </row>
    <row r="178" s="14" customFormat="1">
      <c r="A178" s="14"/>
      <c r="B178" s="257"/>
      <c r="C178" s="258"/>
      <c r="D178" s="239" t="s">
        <v>164</v>
      </c>
      <c r="E178" s="259" t="s">
        <v>1</v>
      </c>
      <c r="F178" s="260" t="s">
        <v>166</v>
      </c>
      <c r="G178" s="258"/>
      <c r="H178" s="261">
        <v>6.1200000000000001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164</v>
      </c>
      <c r="AU178" s="267" t="s">
        <v>82</v>
      </c>
      <c r="AV178" s="14" t="s">
        <v>159</v>
      </c>
      <c r="AW178" s="14" t="s">
        <v>30</v>
      </c>
      <c r="AX178" s="14" t="s">
        <v>80</v>
      </c>
      <c r="AY178" s="267" t="s">
        <v>152</v>
      </c>
    </row>
    <row r="179" s="2" customFormat="1" ht="24.15" customHeight="1">
      <c r="A179" s="38"/>
      <c r="B179" s="39"/>
      <c r="C179" s="226" t="s">
        <v>205</v>
      </c>
      <c r="D179" s="226" t="s">
        <v>154</v>
      </c>
      <c r="E179" s="227" t="s">
        <v>766</v>
      </c>
      <c r="F179" s="228" t="s">
        <v>767</v>
      </c>
      <c r="G179" s="229" t="s">
        <v>235</v>
      </c>
      <c r="H179" s="230">
        <v>8.7449999999999992</v>
      </c>
      <c r="I179" s="231"/>
      <c r="J179" s="232">
        <f>ROUND(I179*H179,2)</f>
        <v>0</v>
      </c>
      <c r="K179" s="228" t="s">
        <v>158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1.8</v>
      </c>
      <c r="T179" s="236">
        <f>S179*H179</f>
        <v>15.741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159</v>
      </c>
      <c r="AT179" s="237" t="s">
        <v>154</v>
      </c>
      <c r="AU179" s="237" t="s">
        <v>82</v>
      </c>
      <c r="AY179" s="17" t="s">
        <v>152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159</v>
      </c>
      <c r="BM179" s="237" t="s">
        <v>307</v>
      </c>
    </row>
    <row r="180" s="2" customFormat="1">
      <c r="A180" s="38"/>
      <c r="B180" s="39"/>
      <c r="C180" s="40"/>
      <c r="D180" s="239" t="s">
        <v>160</v>
      </c>
      <c r="E180" s="40"/>
      <c r="F180" s="240" t="s">
        <v>768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160</v>
      </c>
      <c r="AU180" s="17" t="s">
        <v>82</v>
      </c>
    </row>
    <row r="181" s="2" customFormat="1">
      <c r="A181" s="38"/>
      <c r="B181" s="39"/>
      <c r="C181" s="40"/>
      <c r="D181" s="244" t="s">
        <v>162</v>
      </c>
      <c r="E181" s="40"/>
      <c r="F181" s="245" t="s">
        <v>769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162</v>
      </c>
      <c r="AU181" s="17" t="s">
        <v>82</v>
      </c>
    </row>
    <row r="182" s="15" customFormat="1">
      <c r="A182" s="15"/>
      <c r="B182" s="268"/>
      <c r="C182" s="269"/>
      <c r="D182" s="239" t="s">
        <v>164</v>
      </c>
      <c r="E182" s="270" t="s">
        <v>1</v>
      </c>
      <c r="F182" s="271" t="s">
        <v>770</v>
      </c>
      <c r="G182" s="269"/>
      <c r="H182" s="270" t="s">
        <v>1</v>
      </c>
      <c r="I182" s="272"/>
      <c r="J182" s="269"/>
      <c r="K182" s="269"/>
      <c r="L182" s="273"/>
      <c r="M182" s="274"/>
      <c r="N182" s="275"/>
      <c r="O182" s="275"/>
      <c r="P182" s="275"/>
      <c r="Q182" s="275"/>
      <c r="R182" s="275"/>
      <c r="S182" s="275"/>
      <c r="T182" s="27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7" t="s">
        <v>164</v>
      </c>
      <c r="AU182" s="277" t="s">
        <v>82</v>
      </c>
      <c r="AV182" s="15" t="s">
        <v>80</v>
      </c>
      <c r="AW182" s="15" t="s">
        <v>30</v>
      </c>
      <c r="AX182" s="15" t="s">
        <v>73</v>
      </c>
      <c r="AY182" s="277" t="s">
        <v>152</v>
      </c>
    </row>
    <row r="183" s="13" customFormat="1">
      <c r="A183" s="13"/>
      <c r="B183" s="246"/>
      <c r="C183" s="247"/>
      <c r="D183" s="239" t="s">
        <v>164</v>
      </c>
      <c r="E183" s="248" t="s">
        <v>1</v>
      </c>
      <c r="F183" s="249" t="s">
        <v>771</v>
      </c>
      <c r="G183" s="247"/>
      <c r="H183" s="250">
        <v>1.8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164</v>
      </c>
      <c r="AU183" s="256" t="s">
        <v>82</v>
      </c>
      <c r="AV183" s="13" t="s">
        <v>82</v>
      </c>
      <c r="AW183" s="13" t="s">
        <v>30</v>
      </c>
      <c r="AX183" s="13" t="s">
        <v>73</v>
      </c>
      <c r="AY183" s="256" t="s">
        <v>152</v>
      </c>
    </row>
    <row r="184" s="13" customFormat="1">
      <c r="A184" s="13"/>
      <c r="B184" s="246"/>
      <c r="C184" s="247"/>
      <c r="D184" s="239" t="s">
        <v>164</v>
      </c>
      <c r="E184" s="248" t="s">
        <v>1</v>
      </c>
      <c r="F184" s="249" t="s">
        <v>772</v>
      </c>
      <c r="G184" s="247"/>
      <c r="H184" s="250">
        <v>1.2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164</v>
      </c>
      <c r="AU184" s="256" t="s">
        <v>82</v>
      </c>
      <c r="AV184" s="13" t="s">
        <v>82</v>
      </c>
      <c r="AW184" s="13" t="s">
        <v>30</v>
      </c>
      <c r="AX184" s="13" t="s">
        <v>73</v>
      </c>
      <c r="AY184" s="256" t="s">
        <v>152</v>
      </c>
    </row>
    <row r="185" s="15" customFormat="1">
      <c r="A185" s="15"/>
      <c r="B185" s="268"/>
      <c r="C185" s="269"/>
      <c r="D185" s="239" t="s">
        <v>164</v>
      </c>
      <c r="E185" s="270" t="s">
        <v>1</v>
      </c>
      <c r="F185" s="271" t="s">
        <v>773</v>
      </c>
      <c r="G185" s="269"/>
      <c r="H185" s="270" t="s">
        <v>1</v>
      </c>
      <c r="I185" s="272"/>
      <c r="J185" s="269"/>
      <c r="K185" s="269"/>
      <c r="L185" s="273"/>
      <c r="M185" s="274"/>
      <c r="N185" s="275"/>
      <c r="O185" s="275"/>
      <c r="P185" s="275"/>
      <c r="Q185" s="275"/>
      <c r="R185" s="275"/>
      <c r="S185" s="275"/>
      <c r="T185" s="27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7" t="s">
        <v>164</v>
      </c>
      <c r="AU185" s="277" t="s">
        <v>82</v>
      </c>
      <c r="AV185" s="15" t="s">
        <v>80</v>
      </c>
      <c r="AW185" s="15" t="s">
        <v>30</v>
      </c>
      <c r="AX185" s="15" t="s">
        <v>73</v>
      </c>
      <c r="AY185" s="277" t="s">
        <v>152</v>
      </c>
    </row>
    <row r="186" s="13" customFormat="1">
      <c r="A186" s="13"/>
      <c r="B186" s="246"/>
      <c r="C186" s="247"/>
      <c r="D186" s="239" t="s">
        <v>164</v>
      </c>
      <c r="E186" s="248" t="s">
        <v>1</v>
      </c>
      <c r="F186" s="249" t="s">
        <v>774</v>
      </c>
      <c r="G186" s="247"/>
      <c r="H186" s="250">
        <v>1.6950000000000001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164</v>
      </c>
      <c r="AU186" s="256" t="s">
        <v>82</v>
      </c>
      <c r="AV186" s="13" t="s">
        <v>82</v>
      </c>
      <c r="AW186" s="13" t="s">
        <v>30</v>
      </c>
      <c r="AX186" s="13" t="s">
        <v>73</v>
      </c>
      <c r="AY186" s="256" t="s">
        <v>152</v>
      </c>
    </row>
    <row r="187" s="13" customFormat="1">
      <c r="A187" s="13"/>
      <c r="B187" s="246"/>
      <c r="C187" s="247"/>
      <c r="D187" s="239" t="s">
        <v>164</v>
      </c>
      <c r="E187" s="248" t="s">
        <v>1</v>
      </c>
      <c r="F187" s="249" t="s">
        <v>775</v>
      </c>
      <c r="G187" s="247"/>
      <c r="H187" s="250">
        <v>4.0499999999999998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164</v>
      </c>
      <c r="AU187" s="256" t="s">
        <v>82</v>
      </c>
      <c r="AV187" s="13" t="s">
        <v>82</v>
      </c>
      <c r="AW187" s="13" t="s">
        <v>30</v>
      </c>
      <c r="AX187" s="13" t="s">
        <v>73</v>
      </c>
      <c r="AY187" s="256" t="s">
        <v>152</v>
      </c>
    </row>
    <row r="188" s="14" customFormat="1">
      <c r="A188" s="14"/>
      <c r="B188" s="257"/>
      <c r="C188" s="258"/>
      <c r="D188" s="239" t="s">
        <v>164</v>
      </c>
      <c r="E188" s="259" t="s">
        <v>1</v>
      </c>
      <c r="F188" s="260" t="s">
        <v>166</v>
      </c>
      <c r="G188" s="258"/>
      <c r="H188" s="261">
        <v>8.745000000000001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164</v>
      </c>
      <c r="AU188" s="267" t="s">
        <v>82</v>
      </c>
      <c r="AV188" s="14" t="s">
        <v>159</v>
      </c>
      <c r="AW188" s="14" t="s">
        <v>30</v>
      </c>
      <c r="AX188" s="14" t="s">
        <v>80</v>
      </c>
      <c r="AY188" s="267" t="s">
        <v>152</v>
      </c>
    </row>
    <row r="189" s="2" customFormat="1" ht="24.15" customHeight="1">
      <c r="A189" s="38"/>
      <c r="B189" s="39"/>
      <c r="C189" s="226" t="s">
        <v>212</v>
      </c>
      <c r="D189" s="226" t="s">
        <v>154</v>
      </c>
      <c r="E189" s="227" t="s">
        <v>776</v>
      </c>
      <c r="F189" s="228" t="s">
        <v>777</v>
      </c>
      <c r="G189" s="229" t="s">
        <v>157</v>
      </c>
      <c r="H189" s="230">
        <v>6</v>
      </c>
      <c r="I189" s="231"/>
      <c r="J189" s="232">
        <f>ROUND(I189*H189,2)</f>
        <v>0</v>
      </c>
      <c r="K189" s="228" t="s">
        <v>158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0.55800000000000005</v>
      </c>
      <c r="T189" s="236">
        <f>S189*H189</f>
        <v>3.3480000000000003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159</v>
      </c>
      <c r="AT189" s="237" t="s">
        <v>154</v>
      </c>
      <c r="AU189" s="237" t="s">
        <v>82</v>
      </c>
      <c r="AY189" s="17" t="s">
        <v>152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159</v>
      </c>
      <c r="BM189" s="237" t="s">
        <v>322</v>
      </c>
    </row>
    <row r="190" s="2" customFormat="1">
      <c r="A190" s="38"/>
      <c r="B190" s="39"/>
      <c r="C190" s="40"/>
      <c r="D190" s="239" t="s">
        <v>160</v>
      </c>
      <c r="E190" s="40"/>
      <c r="F190" s="240" t="s">
        <v>778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160</v>
      </c>
      <c r="AU190" s="17" t="s">
        <v>82</v>
      </c>
    </row>
    <row r="191" s="2" customFormat="1">
      <c r="A191" s="38"/>
      <c r="B191" s="39"/>
      <c r="C191" s="40"/>
      <c r="D191" s="244" t="s">
        <v>162</v>
      </c>
      <c r="E191" s="40"/>
      <c r="F191" s="245" t="s">
        <v>779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162</v>
      </c>
      <c r="AU191" s="17" t="s">
        <v>82</v>
      </c>
    </row>
    <row r="192" s="15" customFormat="1">
      <c r="A192" s="15"/>
      <c r="B192" s="268"/>
      <c r="C192" s="269"/>
      <c r="D192" s="239" t="s">
        <v>164</v>
      </c>
      <c r="E192" s="270" t="s">
        <v>1</v>
      </c>
      <c r="F192" s="271" t="s">
        <v>780</v>
      </c>
      <c r="G192" s="269"/>
      <c r="H192" s="270" t="s">
        <v>1</v>
      </c>
      <c r="I192" s="272"/>
      <c r="J192" s="269"/>
      <c r="K192" s="269"/>
      <c r="L192" s="273"/>
      <c r="M192" s="274"/>
      <c r="N192" s="275"/>
      <c r="O192" s="275"/>
      <c r="P192" s="275"/>
      <c r="Q192" s="275"/>
      <c r="R192" s="275"/>
      <c r="S192" s="275"/>
      <c r="T192" s="27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7" t="s">
        <v>164</v>
      </c>
      <c r="AU192" s="277" t="s">
        <v>82</v>
      </c>
      <c r="AV192" s="15" t="s">
        <v>80</v>
      </c>
      <c r="AW192" s="15" t="s">
        <v>30</v>
      </c>
      <c r="AX192" s="15" t="s">
        <v>73</v>
      </c>
      <c r="AY192" s="277" t="s">
        <v>152</v>
      </c>
    </row>
    <row r="193" s="13" customFormat="1">
      <c r="A193" s="13"/>
      <c r="B193" s="246"/>
      <c r="C193" s="247"/>
      <c r="D193" s="239" t="s">
        <v>164</v>
      </c>
      <c r="E193" s="248" t="s">
        <v>1</v>
      </c>
      <c r="F193" s="249" t="s">
        <v>471</v>
      </c>
      <c r="G193" s="247"/>
      <c r="H193" s="250">
        <v>6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164</v>
      </c>
      <c r="AU193" s="256" t="s">
        <v>82</v>
      </c>
      <c r="AV193" s="13" t="s">
        <v>82</v>
      </c>
      <c r="AW193" s="13" t="s">
        <v>30</v>
      </c>
      <c r="AX193" s="13" t="s">
        <v>73</v>
      </c>
      <c r="AY193" s="256" t="s">
        <v>152</v>
      </c>
    </row>
    <row r="194" s="14" customFormat="1">
      <c r="A194" s="14"/>
      <c r="B194" s="257"/>
      <c r="C194" s="258"/>
      <c r="D194" s="239" t="s">
        <v>164</v>
      </c>
      <c r="E194" s="259" t="s">
        <v>1</v>
      </c>
      <c r="F194" s="260" t="s">
        <v>166</v>
      </c>
      <c r="G194" s="258"/>
      <c r="H194" s="261">
        <v>6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164</v>
      </c>
      <c r="AU194" s="267" t="s">
        <v>82</v>
      </c>
      <c r="AV194" s="14" t="s">
        <v>159</v>
      </c>
      <c r="AW194" s="14" t="s">
        <v>30</v>
      </c>
      <c r="AX194" s="14" t="s">
        <v>80</v>
      </c>
      <c r="AY194" s="267" t="s">
        <v>152</v>
      </c>
    </row>
    <row r="195" s="2" customFormat="1" ht="24.15" customHeight="1">
      <c r="A195" s="38"/>
      <c r="B195" s="39"/>
      <c r="C195" s="226" t="s">
        <v>224</v>
      </c>
      <c r="D195" s="226" t="s">
        <v>154</v>
      </c>
      <c r="E195" s="227" t="s">
        <v>781</v>
      </c>
      <c r="F195" s="228" t="s">
        <v>782</v>
      </c>
      <c r="G195" s="229" t="s">
        <v>270</v>
      </c>
      <c r="H195" s="230">
        <v>5</v>
      </c>
      <c r="I195" s="231"/>
      <c r="J195" s="232">
        <f>ROUND(I195*H195,2)</f>
        <v>0</v>
      </c>
      <c r="K195" s="228" t="s">
        <v>158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0.070000000000000007</v>
      </c>
      <c r="T195" s="236">
        <f>S195*H195</f>
        <v>0.35000000000000003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159</v>
      </c>
      <c r="AT195" s="237" t="s">
        <v>154</v>
      </c>
      <c r="AU195" s="237" t="s">
        <v>82</v>
      </c>
      <c r="AY195" s="17" t="s">
        <v>152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159</v>
      </c>
      <c r="BM195" s="237" t="s">
        <v>783</v>
      </c>
    </row>
    <row r="196" s="2" customFormat="1">
      <c r="A196" s="38"/>
      <c r="B196" s="39"/>
      <c r="C196" s="40"/>
      <c r="D196" s="239" t="s">
        <v>160</v>
      </c>
      <c r="E196" s="40"/>
      <c r="F196" s="240" t="s">
        <v>782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160</v>
      </c>
      <c r="AU196" s="17" t="s">
        <v>82</v>
      </c>
    </row>
    <row r="197" s="2" customFormat="1">
      <c r="A197" s="38"/>
      <c r="B197" s="39"/>
      <c r="C197" s="40"/>
      <c r="D197" s="244" t="s">
        <v>162</v>
      </c>
      <c r="E197" s="40"/>
      <c r="F197" s="245" t="s">
        <v>784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162</v>
      </c>
      <c r="AU197" s="17" t="s">
        <v>82</v>
      </c>
    </row>
    <row r="198" s="13" customFormat="1">
      <c r="A198" s="13"/>
      <c r="B198" s="246"/>
      <c r="C198" s="247"/>
      <c r="D198" s="239" t="s">
        <v>164</v>
      </c>
      <c r="E198" s="248" t="s">
        <v>1</v>
      </c>
      <c r="F198" s="249" t="s">
        <v>785</v>
      </c>
      <c r="G198" s="247"/>
      <c r="H198" s="250">
        <v>5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164</v>
      </c>
      <c r="AU198" s="256" t="s">
        <v>82</v>
      </c>
      <c r="AV198" s="13" t="s">
        <v>82</v>
      </c>
      <c r="AW198" s="13" t="s">
        <v>30</v>
      </c>
      <c r="AX198" s="13" t="s">
        <v>73</v>
      </c>
      <c r="AY198" s="256" t="s">
        <v>152</v>
      </c>
    </row>
    <row r="199" s="14" customFormat="1">
      <c r="A199" s="14"/>
      <c r="B199" s="257"/>
      <c r="C199" s="258"/>
      <c r="D199" s="239" t="s">
        <v>164</v>
      </c>
      <c r="E199" s="259" t="s">
        <v>1</v>
      </c>
      <c r="F199" s="260" t="s">
        <v>166</v>
      </c>
      <c r="G199" s="258"/>
      <c r="H199" s="261">
        <v>5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164</v>
      </c>
      <c r="AU199" s="267" t="s">
        <v>82</v>
      </c>
      <c r="AV199" s="14" t="s">
        <v>159</v>
      </c>
      <c r="AW199" s="14" t="s">
        <v>30</v>
      </c>
      <c r="AX199" s="14" t="s">
        <v>80</v>
      </c>
      <c r="AY199" s="267" t="s">
        <v>152</v>
      </c>
    </row>
    <row r="200" s="2" customFormat="1" ht="21.75" customHeight="1">
      <c r="A200" s="38"/>
      <c r="B200" s="39"/>
      <c r="C200" s="226" t="s">
        <v>8</v>
      </c>
      <c r="D200" s="226" t="s">
        <v>154</v>
      </c>
      <c r="E200" s="227" t="s">
        <v>283</v>
      </c>
      <c r="F200" s="228" t="s">
        <v>284</v>
      </c>
      <c r="G200" s="229" t="s">
        <v>157</v>
      </c>
      <c r="H200" s="230">
        <v>1</v>
      </c>
      <c r="I200" s="231"/>
      <c r="J200" s="232">
        <f>ROUND(I200*H200,2)</f>
        <v>0</v>
      </c>
      <c r="K200" s="228" t="s">
        <v>158</v>
      </c>
      <c r="L200" s="44"/>
      <c r="M200" s="233" t="s">
        <v>1</v>
      </c>
      <c r="N200" s="234" t="s">
        <v>38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0.087999999999999995</v>
      </c>
      <c r="T200" s="236">
        <f>S200*H200</f>
        <v>0.087999999999999995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159</v>
      </c>
      <c r="AT200" s="237" t="s">
        <v>154</v>
      </c>
      <c r="AU200" s="237" t="s">
        <v>82</v>
      </c>
      <c r="AY200" s="17" t="s">
        <v>152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80</v>
      </c>
      <c r="BK200" s="238">
        <f>ROUND(I200*H200,2)</f>
        <v>0</v>
      </c>
      <c r="BL200" s="17" t="s">
        <v>159</v>
      </c>
      <c r="BM200" s="237" t="s">
        <v>338</v>
      </c>
    </row>
    <row r="201" s="2" customFormat="1">
      <c r="A201" s="38"/>
      <c r="B201" s="39"/>
      <c r="C201" s="40"/>
      <c r="D201" s="239" t="s">
        <v>160</v>
      </c>
      <c r="E201" s="40"/>
      <c r="F201" s="240" t="s">
        <v>286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160</v>
      </c>
      <c r="AU201" s="17" t="s">
        <v>82</v>
      </c>
    </row>
    <row r="202" s="2" customFormat="1">
      <c r="A202" s="38"/>
      <c r="B202" s="39"/>
      <c r="C202" s="40"/>
      <c r="D202" s="244" t="s">
        <v>162</v>
      </c>
      <c r="E202" s="40"/>
      <c r="F202" s="245" t="s">
        <v>287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162</v>
      </c>
      <c r="AU202" s="17" t="s">
        <v>82</v>
      </c>
    </row>
    <row r="203" s="15" customFormat="1">
      <c r="A203" s="15"/>
      <c r="B203" s="268"/>
      <c r="C203" s="269"/>
      <c r="D203" s="239" t="s">
        <v>164</v>
      </c>
      <c r="E203" s="270" t="s">
        <v>1</v>
      </c>
      <c r="F203" s="271" t="s">
        <v>780</v>
      </c>
      <c r="G203" s="269"/>
      <c r="H203" s="270" t="s">
        <v>1</v>
      </c>
      <c r="I203" s="272"/>
      <c r="J203" s="269"/>
      <c r="K203" s="269"/>
      <c r="L203" s="273"/>
      <c r="M203" s="274"/>
      <c r="N203" s="275"/>
      <c r="O203" s="275"/>
      <c r="P203" s="275"/>
      <c r="Q203" s="275"/>
      <c r="R203" s="275"/>
      <c r="S203" s="275"/>
      <c r="T203" s="27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7" t="s">
        <v>164</v>
      </c>
      <c r="AU203" s="277" t="s">
        <v>82</v>
      </c>
      <c r="AV203" s="15" t="s">
        <v>80</v>
      </c>
      <c r="AW203" s="15" t="s">
        <v>30</v>
      </c>
      <c r="AX203" s="15" t="s">
        <v>73</v>
      </c>
      <c r="AY203" s="277" t="s">
        <v>152</v>
      </c>
    </row>
    <row r="204" s="13" customFormat="1">
      <c r="A204" s="13"/>
      <c r="B204" s="246"/>
      <c r="C204" s="247"/>
      <c r="D204" s="239" t="s">
        <v>164</v>
      </c>
      <c r="E204" s="248" t="s">
        <v>1</v>
      </c>
      <c r="F204" s="249" t="s">
        <v>80</v>
      </c>
      <c r="G204" s="247"/>
      <c r="H204" s="250">
        <v>1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164</v>
      </c>
      <c r="AU204" s="256" t="s">
        <v>82</v>
      </c>
      <c r="AV204" s="13" t="s">
        <v>82</v>
      </c>
      <c r="AW204" s="13" t="s">
        <v>30</v>
      </c>
      <c r="AX204" s="13" t="s">
        <v>73</v>
      </c>
      <c r="AY204" s="256" t="s">
        <v>152</v>
      </c>
    </row>
    <row r="205" s="14" customFormat="1">
      <c r="A205" s="14"/>
      <c r="B205" s="257"/>
      <c r="C205" s="258"/>
      <c r="D205" s="239" t="s">
        <v>164</v>
      </c>
      <c r="E205" s="259" t="s">
        <v>1</v>
      </c>
      <c r="F205" s="260" t="s">
        <v>166</v>
      </c>
      <c r="G205" s="258"/>
      <c r="H205" s="261">
        <v>1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164</v>
      </c>
      <c r="AU205" s="267" t="s">
        <v>82</v>
      </c>
      <c r="AV205" s="14" t="s">
        <v>159</v>
      </c>
      <c r="AW205" s="14" t="s">
        <v>30</v>
      </c>
      <c r="AX205" s="14" t="s">
        <v>80</v>
      </c>
      <c r="AY205" s="267" t="s">
        <v>152</v>
      </c>
    </row>
    <row r="206" s="2" customFormat="1" ht="24.15" customHeight="1">
      <c r="A206" s="38"/>
      <c r="B206" s="39"/>
      <c r="C206" s="226" t="s">
        <v>244</v>
      </c>
      <c r="D206" s="226" t="s">
        <v>154</v>
      </c>
      <c r="E206" s="227" t="s">
        <v>680</v>
      </c>
      <c r="F206" s="228" t="s">
        <v>681</v>
      </c>
      <c r="G206" s="229" t="s">
        <v>174</v>
      </c>
      <c r="H206" s="230">
        <v>4</v>
      </c>
      <c r="I206" s="231"/>
      <c r="J206" s="232">
        <f>ROUND(I206*H206,2)</f>
        <v>0</v>
      </c>
      <c r="K206" s="228" t="s">
        <v>158</v>
      </c>
      <c r="L206" s="44"/>
      <c r="M206" s="233" t="s">
        <v>1</v>
      </c>
      <c r="N206" s="234" t="s">
        <v>38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0.0030000000000000001</v>
      </c>
      <c r="T206" s="236">
        <f>S206*H206</f>
        <v>0.012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159</v>
      </c>
      <c r="AT206" s="237" t="s">
        <v>154</v>
      </c>
      <c r="AU206" s="237" t="s">
        <v>82</v>
      </c>
      <c r="AY206" s="17" t="s">
        <v>152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80</v>
      </c>
      <c r="BK206" s="238">
        <f>ROUND(I206*H206,2)</f>
        <v>0</v>
      </c>
      <c r="BL206" s="17" t="s">
        <v>159</v>
      </c>
      <c r="BM206" s="237" t="s">
        <v>786</v>
      </c>
    </row>
    <row r="207" s="2" customFormat="1">
      <c r="A207" s="38"/>
      <c r="B207" s="39"/>
      <c r="C207" s="40"/>
      <c r="D207" s="239" t="s">
        <v>160</v>
      </c>
      <c r="E207" s="40"/>
      <c r="F207" s="240" t="s">
        <v>683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160</v>
      </c>
      <c r="AU207" s="17" t="s">
        <v>82</v>
      </c>
    </row>
    <row r="208" s="2" customFormat="1">
      <c r="A208" s="38"/>
      <c r="B208" s="39"/>
      <c r="C208" s="40"/>
      <c r="D208" s="244" t="s">
        <v>162</v>
      </c>
      <c r="E208" s="40"/>
      <c r="F208" s="245" t="s">
        <v>684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162</v>
      </c>
      <c r="AU208" s="17" t="s">
        <v>82</v>
      </c>
    </row>
    <row r="209" s="15" customFormat="1">
      <c r="A209" s="15"/>
      <c r="B209" s="268"/>
      <c r="C209" s="269"/>
      <c r="D209" s="239" t="s">
        <v>164</v>
      </c>
      <c r="E209" s="270" t="s">
        <v>1</v>
      </c>
      <c r="F209" s="271" t="s">
        <v>787</v>
      </c>
      <c r="G209" s="269"/>
      <c r="H209" s="270" t="s">
        <v>1</v>
      </c>
      <c r="I209" s="272"/>
      <c r="J209" s="269"/>
      <c r="K209" s="269"/>
      <c r="L209" s="273"/>
      <c r="M209" s="274"/>
      <c r="N209" s="275"/>
      <c r="O209" s="275"/>
      <c r="P209" s="275"/>
      <c r="Q209" s="275"/>
      <c r="R209" s="275"/>
      <c r="S209" s="275"/>
      <c r="T209" s="27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7" t="s">
        <v>164</v>
      </c>
      <c r="AU209" s="277" t="s">
        <v>82</v>
      </c>
      <c r="AV209" s="15" t="s">
        <v>80</v>
      </c>
      <c r="AW209" s="15" t="s">
        <v>30</v>
      </c>
      <c r="AX209" s="15" t="s">
        <v>73</v>
      </c>
      <c r="AY209" s="277" t="s">
        <v>152</v>
      </c>
    </row>
    <row r="210" s="13" customFormat="1">
      <c r="A210" s="13"/>
      <c r="B210" s="246"/>
      <c r="C210" s="247"/>
      <c r="D210" s="239" t="s">
        <v>164</v>
      </c>
      <c r="E210" s="248" t="s">
        <v>1</v>
      </c>
      <c r="F210" s="249" t="s">
        <v>159</v>
      </c>
      <c r="G210" s="247"/>
      <c r="H210" s="250">
        <v>4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164</v>
      </c>
      <c r="AU210" s="256" t="s">
        <v>82</v>
      </c>
      <c r="AV210" s="13" t="s">
        <v>82</v>
      </c>
      <c r="AW210" s="13" t="s">
        <v>30</v>
      </c>
      <c r="AX210" s="13" t="s">
        <v>73</v>
      </c>
      <c r="AY210" s="256" t="s">
        <v>152</v>
      </c>
    </row>
    <row r="211" s="14" customFormat="1">
      <c r="A211" s="14"/>
      <c r="B211" s="257"/>
      <c r="C211" s="258"/>
      <c r="D211" s="239" t="s">
        <v>164</v>
      </c>
      <c r="E211" s="259" t="s">
        <v>1</v>
      </c>
      <c r="F211" s="260" t="s">
        <v>166</v>
      </c>
      <c r="G211" s="258"/>
      <c r="H211" s="261">
        <v>4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164</v>
      </c>
      <c r="AU211" s="267" t="s">
        <v>82</v>
      </c>
      <c r="AV211" s="14" t="s">
        <v>159</v>
      </c>
      <c r="AW211" s="14" t="s">
        <v>30</v>
      </c>
      <c r="AX211" s="14" t="s">
        <v>80</v>
      </c>
      <c r="AY211" s="267" t="s">
        <v>152</v>
      </c>
    </row>
    <row r="212" s="2" customFormat="1" ht="24.15" customHeight="1">
      <c r="A212" s="38"/>
      <c r="B212" s="39"/>
      <c r="C212" s="226" t="s">
        <v>186</v>
      </c>
      <c r="D212" s="226" t="s">
        <v>154</v>
      </c>
      <c r="E212" s="227" t="s">
        <v>788</v>
      </c>
      <c r="F212" s="228" t="s">
        <v>789</v>
      </c>
      <c r="G212" s="229" t="s">
        <v>235</v>
      </c>
      <c r="H212" s="230">
        <v>77.921999999999997</v>
      </c>
      <c r="I212" s="231"/>
      <c r="J212" s="232">
        <f>ROUND(I212*H212,2)</f>
        <v>0</v>
      </c>
      <c r="K212" s="228" t="s">
        <v>158</v>
      </c>
      <c r="L212" s="44"/>
      <c r="M212" s="233" t="s">
        <v>1</v>
      </c>
      <c r="N212" s="234" t="s">
        <v>38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0.039</v>
      </c>
      <c r="T212" s="236">
        <f>S212*H212</f>
        <v>3.038958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159</v>
      </c>
      <c r="AT212" s="237" t="s">
        <v>154</v>
      </c>
      <c r="AU212" s="237" t="s">
        <v>82</v>
      </c>
      <c r="AY212" s="17" t="s">
        <v>152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80</v>
      </c>
      <c r="BK212" s="238">
        <f>ROUND(I212*H212,2)</f>
        <v>0</v>
      </c>
      <c r="BL212" s="17" t="s">
        <v>159</v>
      </c>
      <c r="BM212" s="237" t="s">
        <v>351</v>
      </c>
    </row>
    <row r="213" s="2" customFormat="1">
      <c r="A213" s="38"/>
      <c r="B213" s="39"/>
      <c r="C213" s="40"/>
      <c r="D213" s="239" t="s">
        <v>160</v>
      </c>
      <c r="E213" s="40"/>
      <c r="F213" s="240" t="s">
        <v>790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160</v>
      </c>
      <c r="AU213" s="17" t="s">
        <v>82</v>
      </c>
    </row>
    <row r="214" s="2" customFormat="1">
      <c r="A214" s="38"/>
      <c r="B214" s="39"/>
      <c r="C214" s="40"/>
      <c r="D214" s="244" t="s">
        <v>162</v>
      </c>
      <c r="E214" s="40"/>
      <c r="F214" s="245" t="s">
        <v>791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162</v>
      </c>
      <c r="AU214" s="17" t="s">
        <v>82</v>
      </c>
    </row>
    <row r="215" s="15" customFormat="1">
      <c r="A215" s="15"/>
      <c r="B215" s="268"/>
      <c r="C215" s="269"/>
      <c r="D215" s="239" t="s">
        <v>164</v>
      </c>
      <c r="E215" s="270" t="s">
        <v>1</v>
      </c>
      <c r="F215" s="271" t="s">
        <v>792</v>
      </c>
      <c r="G215" s="269"/>
      <c r="H215" s="270" t="s">
        <v>1</v>
      </c>
      <c r="I215" s="272"/>
      <c r="J215" s="269"/>
      <c r="K215" s="269"/>
      <c r="L215" s="273"/>
      <c r="M215" s="274"/>
      <c r="N215" s="275"/>
      <c r="O215" s="275"/>
      <c r="P215" s="275"/>
      <c r="Q215" s="275"/>
      <c r="R215" s="275"/>
      <c r="S215" s="275"/>
      <c r="T215" s="27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7" t="s">
        <v>164</v>
      </c>
      <c r="AU215" s="277" t="s">
        <v>82</v>
      </c>
      <c r="AV215" s="15" t="s">
        <v>80</v>
      </c>
      <c r="AW215" s="15" t="s">
        <v>30</v>
      </c>
      <c r="AX215" s="15" t="s">
        <v>73</v>
      </c>
      <c r="AY215" s="277" t="s">
        <v>152</v>
      </c>
    </row>
    <row r="216" s="13" customFormat="1">
      <c r="A216" s="13"/>
      <c r="B216" s="246"/>
      <c r="C216" s="247"/>
      <c r="D216" s="239" t="s">
        <v>164</v>
      </c>
      <c r="E216" s="248" t="s">
        <v>1</v>
      </c>
      <c r="F216" s="249" t="s">
        <v>793</v>
      </c>
      <c r="G216" s="247"/>
      <c r="H216" s="250">
        <v>3.1920000000000002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164</v>
      </c>
      <c r="AU216" s="256" t="s">
        <v>82</v>
      </c>
      <c r="AV216" s="13" t="s">
        <v>82</v>
      </c>
      <c r="AW216" s="13" t="s">
        <v>30</v>
      </c>
      <c r="AX216" s="13" t="s">
        <v>73</v>
      </c>
      <c r="AY216" s="256" t="s">
        <v>152</v>
      </c>
    </row>
    <row r="217" s="13" customFormat="1">
      <c r="A217" s="13"/>
      <c r="B217" s="246"/>
      <c r="C217" s="247"/>
      <c r="D217" s="239" t="s">
        <v>164</v>
      </c>
      <c r="E217" s="248" t="s">
        <v>1</v>
      </c>
      <c r="F217" s="249" t="s">
        <v>794</v>
      </c>
      <c r="G217" s="247"/>
      <c r="H217" s="250">
        <v>0.66500000000000004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164</v>
      </c>
      <c r="AU217" s="256" t="s">
        <v>82</v>
      </c>
      <c r="AV217" s="13" t="s">
        <v>82</v>
      </c>
      <c r="AW217" s="13" t="s">
        <v>30</v>
      </c>
      <c r="AX217" s="13" t="s">
        <v>73</v>
      </c>
      <c r="AY217" s="256" t="s">
        <v>152</v>
      </c>
    </row>
    <row r="218" s="15" customFormat="1">
      <c r="A218" s="15"/>
      <c r="B218" s="268"/>
      <c r="C218" s="269"/>
      <c r="D218" s="239" t="s">
        <v>164</v>
      </c>
      <c r="E218" s="270" t="s">
        <v>1</v>
      </c>
      <c r="F218" s="271" t="s">
        <v>795</v>
      </c>
      <c r="G218" s="269"/>
      <c r="H218" s="270" t="s">
        <v>1</v>
      </c>
      <c r="I218" s="272"/>
      <c r="J218" s="269"/>
      <c r="K218" s="269"/>
      <c r="L218" s="273"/>
      <c r="M218" s="274"/>
      <c r="N218" s="275"/>
      <c r="O218" s="275"/>
      <c r="P218" s="275"/>
      <c r="Q218" s="275"/>
      <c r="R218" s="275"/>
      <c r="S218" s="275"/>
      <c r="T218" s="27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7" t="s">
        <v>164</v>
      </c>
      <c r="AU218" s="277" t="s">
        <v>82</v>
      </c>
      <c r="AV218" s="15" t="s">
        <v>80</v>
      </c>
      <c r="AW218" s="15" t="s">
        <v>30</v>
      </c>
      <c r="AX218" s="15" t="s">
        <v>73</v>
      </c>
      <c r="AY218" s="277" t="s">
        <v>152</v>
      </c>
    </row>
    <row r="219" s="13" customFormat="1">
      <c r="A219" s="13"/>
      <c r="B219" s="246"/>
      <c r="C219" s="247"/>
      <c r="D219" s="239" t="s">
        <v>164</v>
      </c>
      <c r="E219" s="248" t="s">
        <v>1</v>
      </c>
      <c r="F219" s="249" t="s">
        <v>796</v>
      </c>
      <c r="G219" s="247"/>
      <c r="H219" s="250">
        <v>3.9900000000000002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164</v>
      </c>
      <c r="AU219" s="256" t="s">
        <v>82</v>
      </c>
      <c r="AV219" s="13" t="s">
        <v>82</v>
      </c>
      <c r="AW219" s="13" t="s">
        <v>30</v>
      </c>
      <c r="AX219" s="13" t="s">
        <v>73</v>
      </c>
      <c r="AY219" s="256" t="s">
        <v>152</v>
      </c>
    </row>
    <row r="220" s="15" customFormat="1">
      <c r="A220" s="15"/>
      <c r="B220" s="268"/>
      <c r="C220" s="269"/>
      <c r="D220" s="239" t="s">
        <v>164</v>
      </c>
      <c r="E220" s="270" t="s">
        <v>1</v>
      </c>
      <c r="F220" s="271" t="s">
        <v>797</v>
      </c>
      <c r="G220" s="269"/>
      <c r="H220" s="270" t="s">
        <v>1</v>
      </c>
      <c r="I220" s="272"/>
      <c r="J220" s="269"/>
      <c r="K220" s="269"/>
      <c r="L220" s="273"/>
      <c r="M220" s="274"/>
      <c r="N220" s="275"/>
      <c r="O220" s="275"/>
      <c r="P220" s="275"/>
      <c r="Q220" s="275"/>
      <c r="R220" s="275"/>
      <c r="S220" s="275"/>
      <c r="T220" s="27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7" t="s">
        <v>164</v>
      </c>
      <c r="AU220" s="277" t="s">
        <v>82</v>
      </c>
      <c r="AV220" s="15" t="s">
        <v>80</v>
      </c>
      <c r="AW220" s="15" t="s">
        <v>30</v>
      </c>
      <c r="AX220" s="15" t="s">
        <v>73</v>
      </c>
      <c r="AY220" s="277" t="s">
        <v>152</v>
      </c>
    </row>
    <row r="221" s="13" customFormat="1">
      <c r="A221" s="13"/>
      <c r="B221" s="246"/>
      <c r="C221" s="247"/>
      <c r="D221" s="239" t="s">
        <v>164</v>
      </c>
      <c r="E221" s="248" t="s">
        <v>1</v>
      </c>
      <c r="F221" s="249" t="s">
        <v>798</v>
      </c>
      <c r="G221" s="247"/>
      <c r="H221" s="250">
        <v>42.075000000000003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164</v>
      </c>
      <c r="AU221" s="256" t="s">
        <v>82</v>
      </c>
      <c r="AV221" s="13" t="s">
        <v>82</v>
      </c>
      <c r="AW221" s="13" t="s">
        <v>30</v>
      </c>
      <c r="AX221" s="13" t="s">
        <v>73</v>
      </c>
      <c r="AY221" s="256" t="s">
        <v>152</v>
      </c>
    </row>
    <row r="222" s="15" customFormat="1">
      <c r="A222" s="15"/>
      <c r="B222" s="268"/>
      <c r="C222" s="269"/>
      <c r="D222" s="239" t="s">
        <v>164</v>
      </c>
      <c r="E222" s="270" t="s">
        <v>1</v>
      </c>
      <c r="F222" s="271" t="s">
        <v>799</v>
      </c>
      <c r="G222" s="269"/>
      <c r="H222" s="270" t="s">
        <v>1</v>
      </c>
      <c r="I222" s="272"/>
      <c r="J222" s="269"/>
      <c r="K222" s="269"/>
      <c r="L222" s="273"/>
      <c r="M222" s="274"/>
      <c r="N222" s="275"/>
      <c r="O222" s="275"/>
      <c r="P222" s="275"/>
      <c r="Q222" s="275"/>
      <c r="R222" s="275"/>
      <c r="S222" s="275"/>
      <c r="T222" s="27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7" t="s">
        <v>164</v>
      </c>
      <c r="AU222" s="277" t="s">
        <v>82</v>
      </c>
      <c r="AV222" s="15" t="s">
        <v>80</v>
      </c>
      <c r="AW222" s="15" t="s">
        <v>30</v>
      </c>
      <c r="AX222" s="15" t="s">
        <v>73</v>
      </c>
      <c r="AY222" s="277" t="s">
        <v>152</v>
      </c>
    </row>
    <row r="223" s="13" customFormat="1">
      <c r="A223" s="13"/>
      <c r="B223" s="246"/>
      <c r="C223" s="247"/>
      <c r="D223" s="239" t="s">
        <v>164</v>
      </c>
      <c r="E223" s="248" t="s">
        <v>1</v>
      </c>
      <c r="F223" s="249" t="s">
        <v>800</v>
      </c>
      <c r="G223" s="247"/>
      <c r="H223" s="250">
        <v>28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164</v>
      </c>
      <c r="AU223" s="256" t="s">
        <v>82</v>
      </c>
      <c r="AV223" s="13" t="s">
        <v>82</v>
      </c>
      <c r="AW223" s="13" t="s">
        <v>30</v>
      </c>
      <c r="AX223" s="13" t="s">
        <v>73</v>
      </c>
      <c r="AY223" s="256" t="s">
        <v>152</v>
      </c>
    </row>
    <row r="224" s="14" customFormat="1">
      <c r="A224" s="14"/>
      <c r="B224" s="257"/>
      <c r="C224" s="258"/>
      <c r="D224" s="239" t="s">
        <v>164</v>
      </c>
      <c r="E224" s="259" t="s">
        <v>1</v>
      </c>
      <c r="F224" s="260" t="s">
        <v>166</v>
      </c>
      <c r="G224" s="258"/>
      <c r="H224" s="261">
        <v>77.921999999999997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164</v>
      </c>
      <c r="AU224" s="267" t="s">
        <v>82</v>
      </c>
      <c r="AV224" s="14" t="s">
        <v>159</v>
      </c>
      <c r="AW224" s="14" t="s">
        <v>30</v>
      </c>
      <c r="AX224" s="14" t="s">
        <v>80</v>
      </c>
      <c r="AY224" s="267" t="s">
        <v>152</v>
      </c>
    </row>
    <row r="225" s="12" customFormat="1" ht="22.8" customHeight="1">
      <c r="A225" s="12"/>
      <c r="B225" s="210"/>
      <c r="C225" s="211"/>
      <c r="D225" s="212" t="s">
        <v>72</v>
      </c>
      <c r="E225" s="224" t="s">
        <v>315</v>
      </c>
      <c r="F225" s="224" t="s">
        <v>316</v>
      </c>
      <c r="G225" s="211"/>
      <c r="H225" s="211"/>
      <c r="I225" s="214"/>
      <c r="J225" s="225">
        <f>BK225</f>
        <v>0</v>
      </c>
      <c r="K225" s="211"/>
      <c r="L225" s="216"/>
      <c r="M225" s="217"/>
      <c r="N225" s="218"/>
      <c r="O225" s="218"/>
      <c r="P225" s="219">
        <f>SUM(P226:P253)</f>
        <v>0</v>
      </c>
      <c r="Q225" s="218"/>
      <c r="R225" s="219">
        <f>SUM(R226:R253)</f>
        <v>0</v>
      </c>
      <c r="S225" s="218"/>
      <c r="T225" s="220">
        <f>SUM(T226:T253)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80</v>
      </c>
      <c r="AT225" s="222" t="s">
        <v>72</v>
      </c>
      <c r="AU225" s="222" t="s">
        <v>80</v>
      </c>
      <c r="AY225" s="221" t="s">
        <v>152</v>
      </c>
      <c r="BK225" s="223">
        <f>SUM(BK226:BK253)</f>
        <v>0</v>
      </c>
    </row>
    <row r="226" s="2" customFormat="1" ht="16.5" customHeight="1">
      <c r="A226" s="38"/>
      <c r="B226" s="39"/>
      <c r="C226" s="226" t="s">
        <v>267</v>
      </c>
      <c r="D226" s="226" t="s">
        <v>154</v>
      </c>
      <c r="E226" s="227" t="s">
        <v>317</v>
      </c>
      <c r="F226" s="228" t="s">
        <v>318</v>
      </c>
      <c r="G226" s="229" t="s">
        <v>228</v>
      </c>
      <c r="H226" s="230">
        <v>36.75</v>
      </c>
      <c r="I226" s="231"/>
      <c r="J226" s="232">
        <f>ROUND(I226*H226,2)</f>
        <v>0</v>
      </c>
      <c r="K226" s="228" t="s">
        <v>158</v>
      </c>
      <c r="L226" s="44"/>
      <c r="M226" s="233" t="s">
        <v>1</v>
      </c>
      <c r="N226" s="234" t="s">
        <v>38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159</v>
      </c>
      <c r="AT226" s="237" t="s">
        <v>154</v>
      </c>
      <c r="AU226" s="237" t="s">
        <v>82</v>
      </c>
      <c r="AY226" s="17" t="s">
        <v>152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80</v>
      </c>
      <c r="BK226" s="238">
        <f>ROUND(I226*H226,2)</f>
        <v>0</v>
      </c>
      <c r="BL226" s="17" t="s">
        <v>159</v>
      </c>
      <c r="BM226" s="237" t="s">
        <v>801</v>
      </c>
    </row>
    <row r="227" s="2" customFormat="1">
      <c r="A227" s="38"/>
      <c r="B227" s="39"/>
      <c r="C227" s="40"/>
      <c r="D227" s="239" t="s">
        <v>160</v>
      </c>
      <c r="E227" s="40"/>
      <c r="F227" s="240" t="s">
        <v>320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160</v>
      </c>
      <c r="AU227" s="17" t="s">
        <v>82</v>
      </c>
    </row>
    <row r="228" s="2" customFormat="1">
      <c r="A228" s="38"/>
      <c r="B228" s="39"/>
      <c r="C228" s="40"/>
      <c r="D228" s="244" t="s">
        <v>162</v>
      </c>
      <c r="E228" s="40"/>
      <c r="F228" s="245" t="s">
        <v>321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162</v>
      </c>
      <c r="AU228" s="17" t="s">
        <v>82</v>
      </c>
    </row>
    <row r="229" s="2" customFormat="1" ht="24.15" customHeight="1">
      <c r="A229" s="38"/>
      <c r="B229" s="39"/>
      <c r="C229" s="226" t="s">
        <v>191</v>
      </c>
      <c r="D229" s="226" t="s">
        <v>154</v>
      </c>
      <c r="E229" s="227" t="s">
        <v>333</v>
      </c>
      <c r="F229" s="228" t="s">
        <v>334</v>
      </c>
      <c r="G229" s="229" t="s">
        <v>228</v>
      </c>
      <c r="H229" s="230">
        <v>36.75</v>
      </c>
      <c r="I229" s="231"/>
      <c r="J229" s="232">
        <f>ROUND(I229*H229,2)</f>
        <v>0</v>
      </c>
      <c r="K229" s="228" t="s">
        <v>158</v>
      </c>
      <c r="L229" s="44"/>
      <c r="M229" s="233" t="s">
        <v>1</v>
      </c>
      <c r="N229" s="234" t="s">
        <v>38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159</v>
      </c>
      <c r="AT229" s="237" t="s">
        <v>154</v>
      </c>
      <c r="AU229" s="237" t="s">
        <v>82</v>
      </c>
      <c r="AY229" s="17" t="s">
        <v>152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80</v>
      </c>
      <c r="BK229" s="238">
        <f>ROUND(I229*H229,2)</f>
        <v>0</v>
      </c>
      <c r="BL229" s="17" t="s">
        <v>159</v>
      </c>
      <c r="BM229" s="237" t="s">
        <v>802</v>
      </c>
    </row>
    <row r="230" s="2" customFormat="1">
      <c r="A230" s="38"/>
      <c r="B230" s="39"/>
      <c r="C230" s="40"/>
      <c r="D230" s="239" t="s">
        <v>160</v>
      </c>
      <c r="E230" s="40"/>
      <c r="F230" s="240" t="s">
        <v>336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160</v>
      </c>
      <c r="AU230" s="17" t="s">
        <v>82</v>
      </c>
    </row>
    <row r="231" s="2" customFormat="1">
      <c r="A231" s="38"/>
      <c r="B231" s="39"/>
      <c r="C231" s="40"/>
      <c r="D231" s="244" t="s">
        <v>162</v>
      </c>
      <c r="E231" s="40"/>
      <c r="F231" s="245" t="s">
        <v>337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162</v>
      </c>
      <c r="AU231" s="17" t="s">
        <v>82</v>
      </c>
    </row>
    <row r="232" s="2" customFormat="1" ht="24.15" customHeight="1">
      <c r="A232" s="38"/>
      <c r="B232" s="39"/>
      <c r="C232" s="226" t="s">
        <v>282</v>
      </c>
      <c r="D232" s="226" t="s">
        <v>154</v>
      </c>
      <c r="E232" s="227" t="s">
        <v>339</v>
      </c>
      <c r="F232" s="228" t="s">
        <v>340</v>
      </c>
      <c r="G232" s="229" t="s">
        <v>228</v>
      </c>
      <c r="H232" s="230">
        <v>771.75</v>
      </c>
      <c r="I232" s="231"/>
      <c r="J232" s="232">
        <f>ROUND(I232*H232,2)</f>
        <v>0</v>
      </c>
      <c r="K232" s="228" t="s">
        <v>158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159</v>
      </c>
      <c r="AT232" s="237" t="s">
        <v>154</v>
      </c>
      <c r="AU232" s="237" t="s">
        <v>82</v>
      </c>
      <c r="AY232" s="17" t="s">
        <v>152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159</v>
      </c>
      <c r="BM232" s="237" t="s">
        <v>229</v>
      </c>
    </row>
    <row r="233" s="2" customFormat="1">
      <c r="A233" s="38"/>
      <c r="B233" s="39"/>
      <c r="C233" s="40"/>
      <c r="D233" s="239" t="s">
        <v>160</v>
      </c>
      <c r="E233" s="40"/>
      <c r="F233" s="240" t="s">
        <v>341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160</v>
      </c>
      <c r="AU233" s="17" t="s">
        <v>82</v>
      </c>
    </row>
    <row r="234" s="2" customFormat="1">
      <c r="A234" s="38"/>
      <c r="B234" s="39"/>
      <c r="C234" s="40"/>
      <c r="D234" s="244" t="s">
        <v>162</v>
      </c>
      <c r="E234" s="40"/>
      <c r="F234" s="245" t="s">
        <v>342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162</v>
      </c>
      <c r="AU234" s="17" t="s">
        <v>82</v>
      </c>
    </row>
    <row r="235" s="13" customFormat="1">
      <c r="A235" s="13"/>
      <c r="B235" s="246"/>
      <c r="C235" s="247"/>
      <c r="D235" s="239" t="s">
        <v>164</v>
      </c>
      <c r="E235" s="248" t="s">
        <v>1</v>
      </c>
      <c r="F235" s="249" t="s">
        <v>803</v>
      </c>
      <c r="G235" s="247"/>
      <c r="H235" s="250">
        <v>771.75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164</v>
      </c>
      <c r="AU235" s="256" t="s">
        <v>82</v>
      </c>
      <c r="AV235" s="13" t="s">
        <v>82</v>
      </c>
      <c r="AW235" s="13" t="s">
        <v>30</v>
      </c>
      <c r="AX235" s="13" t="s">
        <v>73</v>
      </c>
      <c r="AY235" s="256" t="s">
        <v>152</v>
      </c>
    </row>
    <row r="236" s="14" customFormat="1">
      <c r="A236" s="14"/>
      <c r="B236" s="257"/>
      <c r="C236" s="258"/>
      <c r="D236" s="239" t="s">
        <v>164</v>
      </c>
      <c r="E236" s="259" t="s">
        <v>1</v>
      </c>
      <c r="F236" s="260" t="s">
        <v>166</v>
      </c>
      <c r="G236" s="258"/>
      <c r="H236" s="261">
        <v>771.75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7" t="s">
        <v>164</v>
      </c>
      <c r="AU236" s="267" t="s">
        <v>82</v>
      </c>
      <c r="AV236" s="14" t="s">
        <v>159</v>
      </c>
      <c r="AW236" s="14" t="s">
        <v>30</v>
      </c>
      <c r="AX236" s="14" t="s">
        <v>80</v>
      </c>
      <c r="AY236" s="267" t="s">
        <v>152</v>
      </c>
    </row>
    <row r="237" s="2" customFormat="1" ht="24.15" customHeight="1">
      <c r="A237" s="38"/>
      <c r="B237" s="39"/>
      <c r="C237" s="226" t="s">
        <v>289</v>
      </c>
      <c r="D237" s="226" t="s">
        <v>154</v>
      </c>
      <c r="E237" s="227" t="s">
        <v>345</v>
      </c>
      <c r="F237" s="228" t="s">
        <v>346</v>
      </c>
      <c r="G237" s="229" t="s">
        <v>228</v>
      </c>
      <c r="H237" s="230">
        <v>8.4000000000000004</v>
      </c>
      <c r="I237" s="231"/>
      <c r="J237" s="232">
        <f>ROUND(I237*H237,2)</f>
        <v>0</v>
      </c>
      <c r="K237" s="228" t="s">
        <v>158</v>
      </c>
      <c r="L237" s="44"/>
      <c r="M237" s="233" t="s">
        <v>1</v>
      </c>
      <c r="N237" s="234" t="s">
        <v>38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159</v>
      </c>
      <c r="AT237" s="237" t="s">
        <v>154</v>
      </c>
      <c r="AU237" s="237" t="s">
        <v>82</v>
      </c>
      <c r="AY237" s="17" t="s">
        <v>152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80</v>
      </c>
      <c r="BK237" s="238">
        <f>ROUND(I237*H237,2)</f>
        <v>0</v>
      </c>
      <c r="BL237" s="17" t="s">
        <v>159</v>
      </c>
      <c r="BM237" s="237" t="s">
        <v>423</v>
      </c>
    </row>
    <row r="238" s="2" customFormat="1">
      <c r="A238" s="38"/>
      <c r="B238" s="39"/>
      <c r="C238" s="40"/>
      <c r="D238" s="239" t="s">
        <v>160</v>
      </c>
      <c r="E238" s="40"/>
      <c r="F238" s="240" t="s">
        <v>348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160</v>
      </c>
      <c r="AU238" s="17" t="s">
        <v>82</v>
      </c>
    </row>
    <row r="239" s="2" customFormat="1">
      <c r="A239" s="38"/>
      <c r="B239" s="39"/>
      <c r="C239" s="40"/>
      <c r="D239" s="244" t="s">
        <v>162</v>
      </c>
      <c r="E239" s="40"/>
      <c r="F239" s="245" t="s">
        <v>349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162</v>
      </c>
      <c r="AU239" s="17" t="s">
        <v>82</v>
      </c>
    </row>
    <row r="240" s="13" customFormat="1">
      <c r="A240" s="13"/>
      <c r="B240" s="246"/>
      <c r="C240" s="247"/>
      <c r="D240" s="239" t="s">
        <v>164</v>
      </c>
      <c r="E240" s="248" t="s">
        <v>1</v>
      </c>
      <c r="F240" s="249" t="s">
        <v>804</v>
      </c>
      <c r="G240" s="247"/>
      <c r="H240" s="250">
        <v>8.4000000000000004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164</v>
      </c>
      <c r="AU240" s="256" t="s">
        <v>82</v>
      </c>
      <c r="AV240" s="13" t="s">
        <v>82</v>
      </c>
      <c r="AW240" s="13" t="s">
        <v>30</v>
      </c>
      <c r="AX240" s="13" t="s">
        <v>73</v>
      </c>
      <c r="AY240" s="256" t="s">
        <v>152</v>
      </c>
    </row>
    <row r="241" s="14" customFormat="1">
      <c r="A241" s="14"/>
      <c r="B241" s="257"/>
      <c r="C241" s="258"/>
      <c r="D241" s="239" t="s">
        <v>164</v>
      </c>
      <c r="E241" s="259" t="s">
        <v>1</v>
      </c>
      <c r="F241" s="260" t="s">
        <v>166</v>
      </c>
      <c r="G241" s="258"/>
      <c r="H241" s="261">
        <v>8.4000000000000004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7" t="s">
        <v>164</v>
      </c>
      <c r="AU241" s="267" t="s">
        <v>82</v>
      </c>
      <c r="AV241" s="14" t="s">
        <v>159</v>
      </c>
      <c r="AW241" s="14" t="s">
        <v>30</v>
      </c>
      <c r="AX241" s="14" t="s">
        <v>80</v>
      </c>
      <c r="AY241" s="267" t="s">
        <v>152</v>
      </c>
    </row>
    <row r="242" s="2" customFormat="1" ht="33" customHeight="1">
      <c r="A242" s="38"/>
      <c r="B242" s="39"/>
      <c r="C242" s="226" t="s">
        <v>299</v>
      </c>
      <c r="D242" s="226" t="s">
        <v>154</v>
      </c>
      <c r="E242" s="227" t="s">
        <v>359</v>
      </c>
      <c r="F242" s="228" t="s">
        <v>360</v>
      </c>
      <c r="G242" s="229" t="s">
        <v>228</v>
      </c>
      <c r="H242" s="230">
        <v>3.3690000000000002</v>
      </c>
      <c r="I242" s="231"/>
      <c r="J242" s="232">
        <f>ROUND(I242*H242,2)</f>
        <v>0</v>
      </c>
      <c r="K242" s="228" t="s">
        <v>158</v>
      </c>
      <c r="L242" s="44"/>
      <c r="M242" s="233" t="s">
        <v>1</v>
      </c>
      <c r="N242" s="234" t="s">
        <v>38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159</v>
      </c>
      <c r="AT242" s="237" t="s">
        <v>154</v>
      </c>
      <c r="AU242" s="237" t="s">
        <v>82</v>
      </c>
      <c r="AY242" s="17" t="s">
        <v>152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80</v>
      </c>
      <c r="BK242" s="238">
        <f>ROUND(I242*H242,2)</f>
        <v>0</v>
      </c>
      <c r="BL242" s="17" t="s">
        <v>159</v>
      </c>
      <c r="BM242" s="237" t="s">
        <v>247</v>
      </c>
    </row>
    <row r="243" s="2" customFormat="1">
      <c r="A243" s="38"/>
      <c r="B243" s="39"/>
      <c r="C243" s="40"/>
      <c r="D243" s="239" t="s">
        <v>160</v>
      </c>
      <c r="E243" s="40"/>
      <c r="F243" s="240" t="s">
        <v>362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160</v>
      </c>
      <c r="AU243" s="17" t="s">
        <v>82</v>
      </c>
    </row>
    <row r="244" s="2" customFormat="1">
      <c r="A244" s="38"/>
      <c r="B244" s="39"/>
      <c r="C244" s="40"/>
      <c r="D244" s="244" t="s">
        <v>162</v>
      </c>
      <c r="E244" s="40"/>
      <c r="F244" s="245" t="s">
        <v>363</v>
      </c>
      <c r="G244" s="40"/>
      <c r="H244" s="40"/>
      <c r="I244" s="241"/>
      <c r="J244" s="40"/>
      <c r="K244" s="40"/>
      <c r="L244" s="44"/>
      <c r="M244" s="242"/>
      <c r="N244" s="24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162</v>
      </c>
      <c r="AU244" s="17" t="s">
        <v>82</v>
      </c>
    </row>
    <row r="245" s="15" customFormat="1">
      <c r="A245" s="15"/>
      <c r="B245" s="268"/>
      <c r="C245" s="269"/>
      <c r="D245" s="239" t="s">
        <v>164</v>
      </c>
      <c r="E245" s="270" t="s">
        <v>1</v>
      </c>
      <c r="F245" s="271" t="s">
        <v>364</v>
      </c>
      <c r="G245" s="269"/>
      <c r="H245" s="270" t="s">
        <v>1</v>
      </c>
      <c r="I245" s="272"/>
      <c r="J245" s="269"/>
      <c r="K245" s="269"/>
      <c r="L245" s="273"/>
      <c r="M245" s="274"/>
      <c r="N245" s="275"/>
      <c r="O245" s="275"/>
      <c r="P245" s="275"/>
      <c r="Q245" s="275"/>
      <c r="R245" s="275"/>
      <c r="S245" s="275"/>
      <c r="T245" s="27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7" t="s">
        <v>164</v>
      </c>
      <c r="AU245" s="277" t="s">
        <v>82</v>
      </c>
      <c r="AV245" s="15" t="s">
        <v>80</v>
      </c>
      <c r="AW245" s="15" t="s">
        <v>30</v>
      </c>
      <c r="AX245" s="15" t="s">
        <v>73</v>
      </c>
      <c r="AY245" s="277" t="s">
        <v>152</v>
      </c>
    </row>
    <row r="246" s="13" customFormat="1">
      <c r="A246" s="13"/>
      <c r="B246" s="246"/>
      <c r="C246" s="247"/>
      <c r="D246" s="239" t="s">
        <v>164</v>
      </c>
      <c r="E246" s="248" t="s">
        <v>1</v>
      </c>
      <c r="F246" s="249" t="s">
        <v>805</v>
      </c>
      <c r="G246" s="247"/>
      <c r="H246" s="250">
        <v>3.3690000000000002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164</v>
      </c>
      <c r="AU246" s="256" t="s">
        <v>82</v>
      </c>
      <c r="AV246" s="13" t="s">
        <v>82</v>
      </c>
      <c r="AW246" s="13" t="s">
        <v>30</v>
      </c>
      <c r="AX246" s="13" t="s">
        <v>73</v>
      </c>
      <c r="AY246" s="256" t="s">
        <v>152</v>
      </c>
    </row>
    <row r="247" s="14" customFormat="1">
      <c r="A247" s="14"/>
      <c r="B247" s="257"/>
      <c r="C247" s="258"/>
      <c r="D247" s="239" t="s">
        <v>164</v>
      </c>
      <c r="E247" s="259" t="s">
        <v>1</v>
      </c>
      <c r="F247" s="260" t="s">
        <v>166</v>
      </c>
      <c r="G247" s="258"/>
      <c r="H247" s="261">
        <v>3.3690000000000002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164</v>
      </c>
      <c r="AU247" s="267" t="s">
        <v>82</v>
      </c>
      <c r="AV247" s="14" t="s">
        <v>159</v>
      </c>
      <c r="AW247" s="14" t="s">
        <v>30</v>
      </c>
      <c r="AX247" s="14" t="s">
        <v>80</v>
      </c>
      <c r="AY247" s="267" t="s">
        <v>152</v>
      </c>
    </row>
    <row r="248" s="2" customFormat="1" ht="44.25" customHeight="1">
      <c r="A248" s="38"/>
      <c r="B248" s="39"/>
      <c r="C248" s="226" t="s">
        <v>307</v>
      </c>
      <c r="D248" s="226" t="s">
        <v>154</v>
      </c>
      <c r="E248" s="227" t="s">
        <v>380</v>
      </c>
      <c r="F248" s="228" t="s">
        <v>381</v>
      </c>
      <c r="G248" s="229" t="s">
        <v>228</v>
      </c>
      <c r="H248" s="230">
        <v>33.381</v>
      </c>
      <c r="I248" s="231"/>
      <c r="J248" s="232">
        <f>ROUND(I248*H248,2)</f>
        <v>0</v>
      </c>
      <c r="K248" s="228" t="s">
        <v>158</v>
      </c>
      <c r="L248" s="44"/>
      <c r="M248" s="233" t="s">
        <v>1</v>
      </c>
      <c r="N248" s="234" t="s">
        <v>38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159</v>
      </c>
      <c r="AT248" s="237" t="s">
        <v>154</v>
      </c>
      <c r="AU248" s="237" t="s">
        <v>82</v>
      </c>
      <c r="AY248" s="17" t="s">
        <v>152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80</v>
      </c>
      <c r="BK248" s="238">
        <f>ROUND(I248*H248,2)</f>
        <v>0</v>
      </c>
      <c r="BL248" s="17" t="s">
        <v>159</v>
      </c>
      <c r="BM248" s="237" t="s">
        <v>254</v>
      </c>
    </row>
    <row r="249" s="2" customFormat="1">
      <c r="A249" s="38"/>
      <c r="B249" s="39"/>
      <c r="C249" s="40"/>
      <c r="D249" s="239" t="s">
        <v>160</v>
      </c>
      <c r="E249" s="40"/>
      <c r="F249" s="240" t="s">
        <v>383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160</v>
      </c>
      <c r="AU249" s="17" t="s">
        <v>82</v>
      </c>
    </row>
    <row r="250" s="2" customFormat="1">
      <c r="A250" s="38"/>
      <c r="B250" s="39"/>
      <c r="C250" s="40"/>
      <c r="D250" s="244" t="s">
        <v>162</v>
      </c>
      <c r="E250" s="40"/>
      <c r="F250" s="245" t="s">
        <v>384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162</v>
      </c>
      <c r="AU250" s="17" t="s">
        <v>82</v>
      </c>
    </row>
    <row r="251" s="15" customFormat="1">
      <c r="A251" s="15"/>
      <c r="B251" s="268"/>
      <c r="C251" s="269"/>
      <c r="D251" s="239" t="s">
        <v>164</v>
      </c>
      <c r="E251" s="270" t="s">
        <v>1</v>
      </c>
      <c r="F251" s="271" t="s">
        <v>385</v>
      </c>
      <c r="G251" s="269"/>
      <c r="H251" s="270" t="s">
        <v>1</v>
      </c>
      <c r="I251" s="272"/>
      <c r="J251" s="269"/>
      <c r="K251" s="269"/>
      <c r="L251" s="273"/>
      <c r="M251" s="274"/>
      <c r="N251" s="275"/>
      <c r="O251" s="275"/>
      <c r="P251" s="275"/>
      <c r="Q251" s="275"/>
      <c r="R251" s="275"/>
      <c r="S251" s="275"/>
      <c r="T251" s="27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7" t="s">
        <v>164</v>
      </c>
      <c r="AU251" s="277" t="s">
        <v>82</v>
      </c>
      <c r="AV251" s="15" t="s">
        <v>80</v>
      </c>
      <c r="AW251" s="15" t="s">
        <v>30</v>
      </c>
      <c r="AX251" s="15" t="s">
        <v>73</v>
      </c>
      <c r="AY251" s="277" t="s">
        <v>152</v>
      </c>
    </row>
    <row r="252" s="13" customFormat="1">
      <c r="A252" s="13"/>
      <c r="B252" s="246"/>
      <c r="C252" s="247"/>
      <c r="D252" s="239" t="s">
        <v>164</v>
      </c>
      <c r="E252" s="248" t="s">
        <v>1</v>
      </c>
      <c r="F252" s="249" t="s">
        <v>806</v>
      </c>
      <c r="G252" s="247"/>
      <c r="H252" s="250">
        <v>33.381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164</v>
      </c>
      <c r="AU252" s="256" t="s">
        <v>82</v>
      </c>
      <c r="AV252" s="13" t="s">
        <v>82</v>
      </c>
      <c r="AW252" s="13" t="s">
        <v>30</v>
      </c>
      <c r="AX252" s="13" t="s">
        <v>73</v>
      </c>
      <c r="AY252" s="256" t="s">
        <v>152</v>
      </c>
    </row>
    <row r="253" s="14" customFormat="1">
      <c r="A253" s="14"/>
      <c r="B253" s="257"/>
      <c r="C253" s="258"/>
      <c r="D253" s="239" t="s">
        <v>164</v>
      </c>
      <c r="E253" s="259" t="s">
        <v>1</v>
      </c>
      <c r="F253" s="260" t="s">
        <v>166</v>
      </c>
      <c r="G253" s="258"/>
      <c r="H253" s="261">
        <v>33.381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7" t="s">
        <v>164</v>
      </c>
      <c r="AU253" s="267" t="s">
        <v>82</v>
      </c>
      <c r="AV253" s="14" t="s">
        <v>159</v>
      </c>
      <c r="AW253" s="14" t="s">
        <v>30</v>
      </c>
      <c r="AX253" s="14" t="s">
        <v>80</v>
      </c>
      <c r="AY253" s="267" t="s">
        <v>152</v>
      </c>
    </row>
    <row r="254" s="12" customFormat="1" ht="25.92" customHeight="1">
      <c r="A254" s="12"/>
      <c r="B254" s="210"/>
      <c r="C254" s="211"/>
      <c r="D254" s="212" t="s">
        <v>72</v>
      </c>
      <c r="E254" s="213" t="s">
        <v>387</v>
      </c>
      <c r="F254" s="213" t="s">
        <v>388</v>
      </c>
      <c r="G254" s="211"/>
      <c r="H254" s="211"/>
      <c r="I254" s="214"/>
      <c r="J254" s="215">
        <f>BK254</f>
        <v>0</v>
      </c>
      <c r="K254" s="211"/>
      <c r="L254" s="216"/>
      <c r="M254" s="217"/>
      <c r="N254" s="218"/>
      <c r="O254" s="218"/>
      <c r="P254" s="219">
        <f>P255+P268+P277</f>
        <v>0</v>
      </c>
      <c r="Q254" s="218"/>
      <c r="R254" s="219">
        <f>R255+R268+R277</f>
        <v>0.033890000000000003</v>
      </c>
      <c r="S254" s="218"/>
      <c r="T254" s="220">
        <f>T255+T268+T277</f>
        <v>0.40241300000000002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1" t="s">
        <v>82</v>
      </c>
      <c r="AT254" s="222" t="s">
        <v>72</v>
      </c>
      <c r="AU254" s="222" t="s">
        <v>73</v>
      </c>
      <c r="AY254" s="221" t="s">
        <v>152</v>
      </c>
      <c r="BK254" s="223">
        <f>BK255+BK268+BK277</f>
        <v>0</v>
      </c>
    </row>
    <row r="255" s="12" customFormat="1" ht="22.8" customHeight="1">
      <c r="A255" s="12"/>
      <c r="B255" s="210"/>
      <c r="C255" s="211"/>
      <c r="D255" s="212" t="s">
        <v>72</v>
      </c>
      <c r="E255" s="224" t="s">
        <v>400</v>
      </c>
      <c r="F255" s="224" t="s">
        <v>401</v>
      </c>
      <c r="G255" s="211"/>
      <c r="H255" s="211"/>
      <c r="I255" s="214"/>
      <c r="J255" s="225">
        <f>BK255</f>
        <v>0</v>
      </c>
      <c r="K255" s="211"/>
      <c r="L255" s="216"/>
      <c r="M255" s="217"/>
      <c r="N255" s="218"/>
      <c r="O255" s="218"/>
      <c r="P255" s="219">
        <f>SUM(P256:P267)</f>
        <v>0</v>
      </c>
      <c r="Q255" s="218"/>
      <c r="R255" s="219">
        <f>SUM(R256:R267)</f>
        <v>0</v>
      </c>
      <c r="S255" s="218"/>
      <c r="T255" s="220">
        <f>SUM(T256:T267)</f>
        <v>0.23045000000000002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82</v>
      </c>
      <c r="AT255" s="222" t="s">
        <v>72</v>
      </c>
      <c r="AU255" s="222" t="s">
        <v>80</v>
      </c>
      <c r="AY255" s="221" t="s">
        <v>152</v>
      </c>
      <c r="BK255" s="223">
        <f>SUM(BK256:BK267)</f>
        <v>0</v>
      </c>
    </row>
    <row r="256" s="2" customFormat="1" ht="24.15" customHeight="1">
      <c r="A256" s="38"/>
      <c r="B256" s="39"/>
      <c r="C256" s="226" t="s">
        <v>7</v>
      </c>
      <c r="D256" s="226" t="s">
        <v>154</v>
      </c>
      <c r="E256" s="227" t="s">
        <v>402</v>
      </c>
      <c r="F256" s="228" t="s">
        <v>403</v>
      </c>
      <c r="G256" s="229" t="s">
        <v>270</v>
      </c>
      <c r="H256" s="230">
        <v>12.4</v>
      </c>
      <c r="I256" s="231"/>
      <c r="J256" s="232">
        <f>ROUND(I256*H256,2)</f>
        <v>0</v>
      </c>
      <c r="K256" s="228" t="s">
        <v>158</v>
      </c>
      <c r="L256" s="44"/>
      <c r="M256" s="233" t="s">
        <v>1</v>
      </c>
      <c r="N256" s="234" t="s">
        <v>38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0.0080000000000000002</v>
      </c>
      <c r="T256" s="236">
        <f>S256*H256</f>
        <v>0.09920000000000001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191</v>
      </c>
      <c r="AT256" s="237" t="s">
        <v>154</v>
      </c>
      <c r="AU256" s="237" t="s">
        <v>82</v>
      </c>
      <c r="AY256" s="17" t="s">
        <v>152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80</v>
      </c>
      <c r="BK256" s="238">
        <f>ROUND(I256*H256,2)</f>
        <v>0</v>
      </c>
      <c r="BL256" s="17" t="s">
        <v>191</v>
      </c>
      <c r="BM256" s="237" t="s">
        <v>472</v>
      </c>
    </row>
    <row r="257" s="2" customFormat="1">
      <c r="A257" s="38"/>
      <c r="B257" s="39"/>
      <c r="C257" s="40"/>
      <c r="D257" s="239" t="s">
        <v>160</v>
      </c>
      <c r="E257" s="40"/>
      <c r="F257" s="240" t="s">
        <v>405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82</v>
      </c>
    </row>
    <row r="258" s="2" customFormat="1">
      <c r="A258" s="38"/>
      <c r="B258" s="39"/>
      <c r="C258" s="40"/>
      <c r="D258" s="244" t="s">
        <v>162</v>
      </c>
      <c r="E258" s="40"/>
      <c r="F258" s="245" t="s">
        <v>406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162</v>
      </c>
      <c r="AU258" s="17" t="s">
        <v>82</v>
      </c>
    </row>
    <row r="259" s="15" customFormat="1">
      <c r="A259" s="15"/>
      <c r="B259" s="268"/>
      <c r="C259" s="269"/>
      <c r="D259" s="239" t="s">
        <v>164</v>
      </c>
      <c r="E259" s="270" t="s">
        <v>1</v>
      </c>
      <c r="F259" s="271" t="s">
        <v>780</v>
      </c>
      <c r="G259" s="269"/>
      <c r="H259" s="270" t="s">
        <v>1</v>
      </c>
      <c r="I259" s="272"/>
      <c r="J259" s="269"/>
      <c r="K259" s="269"/>
      <c r="L259" s="273"/>
      <c r="M259" s="274"/>
      <c r="N259" s="275"/>
      <c r="O259" s="275"/>
      <c r="P259" s="275"/>
      <c r="Q259" s="275"/>
      <c r="R259" s="275"/>
      <c r="S259" s="275"/>
      <c r="T259" s="27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7" t="s">
        <v>164</v>
      </c>
      <c r="AU259" s="277" t="s">
        <v>82</v>
      </c>
      <c r="AV259" s="15" t="s">
        <v>80</v>
      </c>
      <c r="AW259" s="15" t="s">
        <v>30</v>
      </c>
      <c r="AX259" s="15" t="s">
        <v>73</v>
      </c>
      <c r="AY259" s="277" t="s">
        <v>152</v>
      </c>
    </row>
    <row r="260" s="13" customFormat="1">
      <c r="A260" s="13"/>
      <c r="B260" s="246"/>
      <c r="C260" s="247"/>
      <c r="D260" s="239" t="s">
        <v>164</v>
      </c>
      <c r="E260" s="248" t="s">
        <v>1</v>
      </c>
      <c r="F260" s="249" t="s">
        <v>807</v>
      </c>
      <c r="G260" s="247"/>
      <c r="H260" s="250">
        <v>12.4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164</v>
      </c>
      <c r="AU260" s="256" t="s">
        <v>82</v>
      </c>
      <c r="AV260" s="13" t="s">
        <v>82</v>
      </c>
      <c r="AW260" s="13" t="s">
        <v>30</v>
      </c>
      <c r="AX260" s="13" t="s">
        <v>73</v>
      </c>
      <c r="AY260" s="256" t="s">
        <v>152</v>
      </c>
    </row>
    <row r="261" s="14" customFormat="1">
      <c r="A261" s="14"/>
      <c r="B261" s="257"/>
      <c r="C261" s="258"/>
      <c r="D261" s="239" t="s">
        <v>164</v>
      </c>
      <c r="E261" s="259" t="s">
        <v>1</v>
      </c>
      <c r="F261" s="260" t="s">
        <v>166</v>
      </c>
      <c r="G261" s="258"/>
      <c r="H261" s="261">
        <v>12.4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7" t="s">
        <v>164</v>
      </c>
      <c r="AU261" s="267" t="s">
        <v>82</v>
      </c>
      <c r="AV261" s="14" t="s">
        <v>159</v>
      </c>
      <c r="AW261" s="14" t="s">
        <v>30</v>
      </c>
      <c r="AX261" s="14" t="s">
        <v>80</v>
      </c>
      <c r="AY261" s="267" t="s">
        <v>152</v>
      </c>
    </row>
    <row r="262" s="2" customFormat="1" ht="16.5" customHeight="1">
      <c r="A262" s="38"/>
      <c r="B262" s="39"/>
      <c r="C262" s="226" t="s">
        <v>322</v>
      </c>
      <c r="D262" s="226" t="s">
        <v>154</v>
      </c>
      <c r="E262" s="227" t="s">
        <v>418</v>
      </c>
      <c r="F262" s="228" t="s">
        <v>419</v>
      </c>
      <c r="G262" s="229" t="s">
        <v>157</v>
      </c>
      <c r="H262" s="230">
        <v>8.75</v>
      </c>
      <c r="I262" s="231"/>
      <c r="J262" s="232">
        <f>ROUND(I262*H262,2)</f>
        <v>0</v>
      </c>
      <c r="K262" s="228" t="s">
        <v>158</v>
      </c>
      <c r="L262" s="44"/>
      <c r="M262" s="233" t="s">
        <v>1</v>
      </c>
      <c r="N262" s="234" t="s">
        <v>38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0.014999999999999999</v>
      </c>
      <c r="T262" s="236">
        <f>S262*H262</f>
        <v>0.13125000000000001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191</v>
      </c>
      <c r="AT262" s="237" t="s">
        <v>154</v>
      </c>
      <c r="AU262" s="237" t="s">
        <v>82</v>
      </c>
      <c r="AY262" s="17" t="s">
        <v>152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80</v>
      </c>
      <c r="BK262" s="238">
        <f>ROUND(I262*H262,2)</f>
        <v>0</v>
      </c>
      <c r="BL262" s="17" t="s">
        <v>191</v>
      </c>
      <c r="BM262" s="237" t="s">
        <v>277</v>
      </c>
    </row>
    <row r="263" s="2" customFormat="1">
      <c r="A263" s="38"/>
      <c r="B263" s="39"/>
      <c r="C263" s="40"/>
      <c r="D263" s="239" t="s">
        <v>160</v>
      </c>
      <c r="E263" s="40"/>
      <c r="F263" s="240" t="s">
        <v>421</v>
      </c>
      <c r="G263" s="40"/>
      <c r="H263" s="40"/>
      <c r="I263" s="241"/>
      <c r="J263" s="40"/>
      <c r="K263" s="40"/>
      <c r="L263" s="44"/>
      <c r="M263" s="242"/>
      <c r="N263" s="24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160</v>
      </c>
      <c r="AU263" s="17" t="s">
        <v>82</v>
      </c>
    </row>
    <row r="264" s="2" customFormat="1">
      <c r="A264" s="38"/>
      <c r="B264" s="39"/>
      <c r="C264" s="40"/>
      <c r="D264" s="244" t="s">
        <v>162</v>
      </c>
      <c r="E264" s="40"/>
      <c r="F264" s="245" t="s">
        <v>422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162</v>
      </c>
      <c r="AU264" s="17" t="s">
        <v>82</v>
      </c>
    </row>
    <row r="265" s="15" customFormat="1">
      <c r="A265" s="15"/>
      <c r="B265" s="268"/>
      <c r="C265" s="269"/>
      <c r="D265" s="239" t="s">
        <v>164</v>
      </c>
      <c r="E265" s="270" t="s">
        <v>1</v>
      </c>
      <c r="F265" s="271" t="s">
        <v>780</v>
      </c>
      <c r="G265" s="269"/>
      <c r="H265" s="270" t="s">
        <v>1</v>
      </c>
      <c r="I265" s="272"/>
      <c r="J265" s="269"/>
      <c r="K265" s="269"/>
      <c r="L265" s="273"/>
      <c r="M265" s="274"/>
      <c r="N265" s="275"/>
      <c r="O265" s="275"/>
      <c r="P265" s="275"/>
      <c r="Q265" s="275"/>
      <c r="R265" s="275"/>
      <c r="S265" s="275"/>
      <c r="T265" s="27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7" t="s">
        <v>164</v>
      </c>
      <c r="AU265" s="277" t="s">
        <v>82</v>
      </c>
      <c r="AV265" s="15" t="s">
        <v>80</v>
      </c>
      <c r="AW265" s="15" t="s">
        <v>30</v>
      </c>
      <c r="AX265" s="15" t="s">
        <v>73</v>
      </c>
      <c r="AY265" s="277" t="s">
        <v>152</v>
      </c>
    </row>
    <row r="266" s="13" customFormat="1">
      <c r="A266" s="13"/>
      <c r="B266" s="246"/>
      <c r="C266" s="247"/>
      <c r="D266" s="239" t="s">
        <v>164</v>
      </c>
      <c r="E266" s="248" t="s">
        <v>1</v>
      </c>
      <c r="F266" s="249" t="s">
        <v>808</v>
      </c>
      <c r="G266" s="247"/>
      <c r="H266" s="250">
        <v>8.75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164</v>
      </c>
      <c r="AU266" s="256" t="s">
        <v>82</v>
      </c>
      <c r="AV266" s="13" t="s">
        <v>82</v>
      </c>
      <c r="AW266" s="13" t="s">
        <v>30</v>
      </c>
      <c r="AX266" s="13" t="s">
        <v>73</v>
      </c>
      <c r="AY266" s="256" t="s">
        <v>152</v>
      </c>
    </row>
    <row r="267" s="14" customFormat="1">
      <c r="A267" s="14"/>
      <c r="B267" s="257"/>
      <c r="C267" s="258"/>
      <c r="D267" s="239" t="s">
        <v>164</v>
      </c>
      <c r="E267" s="259" t="s">
        <v>1</v>
      </c>
      <c r="F267" s="260" t="s">
        <v>166</v>
      </c>
      <c r="G267" s="258"/>
      <c r="H267" s="261">
        <v>8.75</v>
      </c>
      <c r="I267" s="262"/>
      <c r="J267" s="258"/>
      <c r="K267" s="258"/>
      <c r="L267" s="263"/>
      <c r="M267" s="264"/>
      <c r="N267" s="265"/>
      <c r="O267" s="265"/>
      <c r="P267" s="265"/>
      <c r="Q267" s="265"/>
      <c r="R267" s="265"/>
      <c r="S267" s="265"/>
      <c r="T267" s="26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7" t="s">
        <v>164</v>
      </c>
      <c r="AU267" s="267" t="s">
        <v>82</v>
      </c>
      <c r="AV267" s="14" t="s">
        <v>159</v>
      </c>
      <c r="AW267" s="14" t="s">
        <v>30</v>
      </c>
      <c r="AX267" s="14" t="s">
        <v>80</v>
      </c>
      <c r="AY267" s="267" t="s">
        <v>152</v>
      </c>
    </row>
    <row r="268" s="12" customFormat="1" ht="22.8" customHeight="1">
      <c r="A268" s="12"/>
      <c r="B268" s="210"/>
      <c r="C268" s="211"/>
      <c r="D268" s="212" t="s">
        <v>72</v>
      </c>
      <c r="E268" s="224" t="s">
        <v>463</v>
      </c>
      <c r="F268" s="224" t="s">
        <v>464</v>
      </c>
      <c r="G268" s="211"/>
      <c r="H268" s="211"/>
      <c r="I268" s="214"/>
      <c r="J268" s="225">
        <f>BK268</f>
        <v>0</v>
      </c>
      <c r="K268" s="211"/>
      <c r="L268" s="216"/>
      <c r="M268" s="217"/>
      <c r="N268" s="218"/>
      <c r="O268" s="218"/>
      <c r="P268" s="219">
        <f>SUM(P269:P276)</f>
        <v>0</v>
      </c>
      <c r="Q268" s="218"/>
      <c r="R268" s="219">
        <f>SUM(R269:R276)</f>
        <v>0</v>
      </c>
      <c r="S268" s="218"/>
      <c r="T268" s="220">
        <f>SUM(T269:T276)</f>
        <v>0.17196300000000001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1" t="s">
        <v>82</v>
      </c>
      <c r="AT268" s="222" t="s">
        <v>72</v>
      </c>
      <c r="AU268" s="222" t="s">
        <v>80</v>
      </c>
      <c r="AY268" s="221" t="s">
        <v>152</v>
      </c>
      <c r="BK268" s="223">
        <f>SUM(BK269:BK276)</f>
        <v>0</v>
      </c>
    </row>
    <row r="269" s="2" customFormat="1" ht="16.5" customHeight="1">
      <c r="A269" s="38"/>
      <c r="B269" s="39"/>
      <c r="C269" s="226" t="s">
        <v>332</v>
      </c>
      <c r="D269" s="226" t="s">
        <v>154</v>
      </c>
      <c r="E269" s="227" t="s">
        <v>466</v>
      </c>
      <c r="F269" s="228" t="s">
        <v>467</v>
      </c>
      <c r="G269" s="229" t="s">
        <v>157</v>
      </c>
      <c r="H269" s="230">
        <v>28.949999999999999</v>
      </c>
      <c r="I269" s="231"/>
      <c r="J269" s="232">
        <f>ROUND(I269*H269,2)</f>
        <v>0</v>
      </c>
      <c r="K269" s="228" t="s">
        <v>158</v>
      </c>
      <c r="L269" s="44"/>
      <c r="M269" s="233" t="s">
        <v>1</v>
      </c>
      <c r="N269" s="234" t="s">
        <v>38</v>
      </c>
      <c r="O269" s="91"/>
      <c r="P269" s="235">
        <f>O269*H269</f>
        <v>0</v>
      </c>
      <c r="Q269" s="235">
        <v>0</v>
      </c>
      <c r="R269" s="235">
        <f>Q269*H269</f>
        <v>0</v>
      </c>
      <c r="S269" s="235">
        <v>0.00594</v>
      </c>
      <c r="T269" s="236">
        <f>S269*H269</f>
        <v>0.17196300000000001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7" t="s">
        <v>191</v>
      </c>
      <c r="AT269" s="237" t="s">
        <v>154</v>
      </c>
      <c r="AU269" s="237" t="s">
        <v>82</v>
      </c>
      <c r="AY269" s="17" t="s">
        <v>152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80</v>
      </c>
      <c r="BK269" s="238">
        <f>ROUND(I269*H269,2)</f>
        <v>0</v>
      </c>
      <c r="BL269" s="17" t="s">
        <v>191</v>
      </c>
      <c r="BM269" s="237" t="s">
        <v>285</v>
      </c>
    </row>
    <row r="270" s="2" customFormat="1">
      <c r="A270" s="38"/>
      <c r="B270" s="39"/>
      <c r="C270" s="40"/>
      <c r="D270" s="239" t="s">
        <v>160</v>
      </c>
      <c r="E270" s="40"/>
      <c r="F270" s="240" t="s">
        <v>469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160</v>
      </c>
      <c r="AU270" s="17" t="s">
        <v>82</v>
      </c>
    </row>
    <row r="271" s="2" customFormat="1">
      <c r="A271" s="38"/>
      <c r="B271" s="39"/>
      <c r="C271" s="40"/>
      <c r="D271" s="244" t="s">
        <v>162</v>
      </c>
      <c r="E271" s="40"/>
      <c r="F271" s="245" t="s">
        <v>470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162</v>
      </c>
      <c r="AU271" s="17" t="s">
        <v>82</v>
      </c>
    </row>
    <row r="272" s="15" customFormat="1">
      <c r="A272" s="15"/>
      <c r="B272" s="268"/>
      <c r="C272" s="269"/>
      <c r="D272" s="239" t="s">
        <v>164</v>
      </c>
      <c r="E272" s="270" t="s">
        <v>1</v>
      </c>
      <c r="F272" s="271" t="s">
        <v>797</v>
      </c>
      <c r="G272" s="269"/>
      <c r="H272" s="270" t="s">
        <v>1</v>
      </c>
      <c r="I272" s="272"/>
      <c r="J272" s="269"/>
      <c r="K272" s="269"/>
      <c r="L272" s="273"/>
      <c r="M272" s="274"/>
      <c r="N272" s="275"/>
      <c r="O272" s="275"/>
      <c r="P272" s="275"/>
      <c r="Q272" s="275"/>
      <c r="R272" s="275"/>
      <c r="S272" s="275"/>
      <c r="T272" s="27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7" t="s">
        <v>164</v>
      </c>
      <c r="AU272" s="277" t="s">
        <v>82</v>
      </c>
      <c r="AV272" s="15" t="s">
        <v>80</v>
      </c>
      <c r="AW272" s="15" t="s">
        <v>30</v>
      </c>
      <c r="AX272" s="15" t="s">
        <v>73</v>
      </c>
      <c r="AY272" s="277" t="s">
        <v>152</v>
      </c>
    </row>
    <row r="273" s="13" customFormat="1">
      <c r="A273" s="13"/>
      <c r="B273" s="246"/>
      <c r="C273" s="247"/>
      <c r="D273" s="239" t="s">
        <v>164</v>
      </c>
      <c r="E273" s="248" t="s">
        <v>1</v>
      </c>
      <c r="F273" s="249" t="s">
        <v>809</v>
      </c>
      <c r="G273" s="247"/>
      <c r="H273" s="250">
        <v>16.829999999999998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6" t="s">
        <v>164</v>
      </c>
      <c r="AU273" s="256" t="s">
        <v>82</v>
      </c>
      <c r="AV273" s="13" t="s">
        <v>82</v>
      </c>
      <c r="AW273" s="13" t="s">
        <v>30</v>
      </c>
      <c r="AX273" s="13" t="s">
        <v>73</v>
      </c>
      <c r="AY273" s="256" t="s">
        <v>152</v>
      </c>
    </row>
    <row r="274" s="15" customFormat="1">
      <c r="A274" s="15"/>
      <c r="B274" s="268"/>
      <c r="C274" s="269"/>
      <c r="D274" s="239" t="s">
        <v>164</v>
      </c>
      <c r="E274" s="270" t="s">
        <v>1</v>
      </c>
      <c r="F274" s="271" t="s">
        <v>780</v>
      </c>
      <c r="G274" s="269"/>
      <c r="H274" s="270" t="s">
        <v>1</v>
      </c>
      <c r="I274" s="272"/>
      <c r="J274" s="269"/>
      <c r="K274" s="269"/>
      <c r="L274" s="273"/>
      <c r="M274" s="274"/>
      <c r="N274" s="275"/>
      <c r="O274" s="275"/>
      <c r="P274" s="275"/>
      <c r="Q274" s="275"/>
      <c r="R274" s="275"/>
      <c r="S274" s="275"/>
      <c r="T274" s="27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7" t="s">
        <v>164</v>
      </c>
      <c r="AU274" s="277" t="s">
        <v>82</v>
      </c>
      <c r="AV274" s="15" t="s">
        <v>80</v>
      </c>
      <c r="AW274" s="15" t="s">
        <v>30</v>
      </c>
      <c r="AX274" s="15" t="s">
        <v>73</v>
      </c>
      <c r="AY274" s="277" t="s">
        <v>152</v>
      </c>
    </row>
    <row r="275" s="13" customFormat="1">
      <c r="A275" s="13"/>
      <c r="B275" s="246"/>
      <c r="C275" s="247"/>
      <c r="D275" s="239" t="s">
        <v>164</v>
      </c>
      <c r="E275" s="248" t="s">
        <v>1</v>
      </c>
      <c r="F275" s="249" t="s">
        <v>810</v>
      </c>
      <c r="G275" s="247"/>
      <c r="H275" s="250">
        <v>12.119999999999999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164</v>
      </c>
      <c r="AU275" s="256" t="s">
        <v>82</v>
      </c>
      <c r="AV275" s="13" t="s">
        <v>82</v>
      </c>
      <c r="AW275" s="13" t="s">
        <v>30</v>
      </c>
      <c r="AX275" s="13" t="s">
        <v>73</v>
      </c>
      <c r="AY275" s="256" t="s">
        <v>152</v>
      </c>
    </row>
    <row r="276" s="14" customFormat="1">
      <c r="A276" s="14"/>
      <c r="B276" s="257"/>
      <c r="C276" s="258"/>
      <c r="D276" s="239" t="s">
        <v>164</v>
      </c>
      <c r="E276" s="259" t="s">
        <v>1</v>
      </c>
      <c r="F276" s="260" t="s">
        <v>166</v>
      </c>
      <c r="G276" s="258"/>
      <c r="H276" s="261">
        <v>28.949999999999996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164</v>
      </c>
      <c r="AU276" s="267" t="s">
        <v>82</v>
      </c>
      <c r="AV276" s="14" t="s">
        <v>159</v>
      </c>
      <c r="AW276" s="14" t="s">
        <v>30</v>
      </c>
      <c r="AX276" s="14" t="s">
        <v>80</v>
      </c>
      <c r="AY276" s="267" t="s">
        <v>152</v>
      </c>
    </row>
    <row r="277" s="12" customFormat="1" ht="22.8" customHeight="1">
      <c r="A277" s="12"/>
      <c r="B277" s="210"/>
      <c r="C277" s="211"/>
      <c r="D277" s="212" t="s">
        <v>72</v>
      </c>
      <c r="E277" s="224" t="s">
        <v>531</v>
      </c>
      <c r="F277" s="224" t="s">
        <v>532</v>
      </c>
      <c r="G277" s="211"/>
      <c r="H277" s="211"/>
      <c r="I277" s="214"/>
      <c r="J277" s="225">
        <f>BK277</f>
        <v>0</v>
      </c>
      <c r="K277" s="211"/>
      <c r="L277" s="216"/>
      <c r="M277" s="217"/>
      <c r="N277" s="218"/>
      <c r="O277" s="218"/>
      <c r="P277" s="219">
        <f>SUM(P278:P291)</f>
        <v>0</v>
      </c>
      <c r="Q277" s="218"/>
      <c r="R277" s="219">
        <f>SUM(R278:R291)</f>
        <v>0.033890000000000003</v>
      </c>
      <c r="S277" s="218"/>
      <c r="T277" s="220">
        <f>SUM(T278:T291)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82</v>
      </c>
      <c r="AT277" s="222" t="s">
        <v>72</v>
      </c>
      <c r="AU277" s="222" t="s">
        <v>80</v>
      </c>
      <c r="AY277" s="221" t="s">
        <v>152</v>
      </c>
      <c r="BK277" s="223">
        <f>SUM(BK278:BK291)</f>
        <v>0</v>
      </c>
    </row>
    <row r="278" s="2" customFormat="1" ht="24.15" customHeight="1">
      <c r="A278" s="38"/>
      <c r="B278" s="39"/>
      <c r="C278" s="226" t="s">
        <v>338</v>
      </c>
      <c r="D278" s="226" t="s">
        <v>154</v>
      </c>
      <c r="E278" s="227" t="s">
        <v>811</v>
      </c>
      <c r="F278" s="228" t="s">
        <v>812</v>
      </c>
      <c r="G278" s="229" t="s">
        <v>536</v>
      </c>
      <c r="H278" s="230">
        <v>31.5</v>
      </c>
      <c r="I278" s="231"/>
      <c r="J278" s="232">
        <f>ROUND(I278*H278,2)</f>
        <v>0</v>
      </c>
      <c r="K278" s="228" t="s">
        <v>158</v>
      </c>
      <c r="L278" s="44"/>
      <c r="M278" s="233" t="s">
        <v>1</v>
      </c>
      <c r="N278" s="234" t="s">
        <v>38</v>
      </c>
      <c r="O278" s="91"/>
      <c r="P278" s="235">
        <f>O278*H278</f>
        <v>0</v>
      </c>
      <c r="Q278" s="235">
        <v>6.0000000000000002E-05</v>
      </c>
      <c r="R278" s="235">
        <f>Q278*H278</f>
        <v>0.00189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191</v>
      </c>
      <c r="AT278" s="237" t="s">
        <v>154</v>
      </c>
      <c r="AU278" s="237" t="s">
        <v>82</v>
      </c>
      <c r="AY278" s="17" t="s">
        <v>152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80</v>
      </c>
      <c r="BK278" s="238">
        <f>ROUND(I278*H278,2)</f>
        <v>0</v>
      </c>
      <c r="BL278" s="17" t="s">
        <v>191</v>
      </c>
      <c r="BM278" s="237" t="s">
        <v>813</v>
      </c>
    </row>
    <row r="279" s="2" customFormat="1">
      <c r="A279" s="38"/>
      <c r="B279" s="39"/>
      <c r="C279" s="40"/>
      <c r="D279" s="239" t="s">
        <v>160</v>
      </c>
      <c r="E279" s="40"/>
      <c r="F279" s="240" t="s">
        <v>814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160</v>
      </c>
      <c r="AU279" s="17" t="s">
        <v>82</v>
      </c>
    </row>
    <row r="280" s="2" customFormat="1">
      <c r="A280" s="38"/>
      <c r="B280" s="39"/>
      <c r="C280" s="40"/>
      <c r="D280" s="244" t="s">
        <v>162</v>
      </c>
      <c r="E280" s="40"/>
      <c r="F280" s="245" t="s">
        <v>815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162</v>
      </c>
      <c r="AU280" s="17" t="s">
        <v>82</v>
      </c>
    </row>
    <row r="281" s="15" customFormat="1">
      <c r="A281" s="15"/>
      <c r="B281" s="268"/>
      <c r="C281" s="269"/>
      <c r="D281" s="239" t="s">
        <v>164</v>
      </c>
      <c r="E281" s="270" t="s">
        <v>1</v>
      </c>
      <c r="F281" s="271" t="s">
        <v>816</v>
      </c>
      <c r="G281" s="269"/>
      <c r="H281" s="270" t="s">
        <v>1</v>
      </c>
      <c r="I281" s="272"/>
      <c r="J281" s="269"/>
      <c r="K281" s="269"/>
      <c r="L281" s="273"/>
      <c r="M281" s="274"/>
      <c r="N281" s="275"/>
      <c r="O281" s="275"/>
      <c r="P281" s="275"/>
      <c r="Q281" s="275"/>
      <c r="R281" s="275"/>
      <c r="S281" s="275"/>
      <c r="T281" s="27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7" t="s">
        <v>164</v>
      </c>
      <c r="AU281" s="277" t="s">
        <v>82</v>
      </c>
      <c r="AV281" s="15" t="s">
        <v>80</v>
      </c>
      <c r="AW281" s="15" t="s">
        <v>30</v>
      </c>
      <c r="AX281" s="15" t="s">
        <v>73</v>
      </c>
      <c r="AY281" s="277" t="s">
        <v>152</v>
      </c>
    </row>
    <row r="282" s="15" customFormat="1">
      <c r="A282" s="15"/>
      <c r="B282" s="268"/>
      <c r="C282" s="269"/>
      <c r="D282" s="239" t="s">
        <v>164</v>
      </c>
      <c r="E282" s="270" t="s">
        <v>1</v>
      </c>
      <c r="F282" s="271" t="s">
        <v>817</v>
      </c>
      <c r="G282" s="269"/>
      <c r="H282" s="270" t="s">
        <v>1</v>
      </c>
      <c r="I282" s="272"/>
      <c r="J282" s="269"/>
      <c r="K282" s="269"/>
      <c r="L282" s="273"/>
      <c r="M282" s="274"/>
      <c r="N282" s="275"/>
      <c r="O282" s="275"/>
      <c r="P282" s="275"/>
      <c r="Q282" s="275"/>
      <c r="R282" s="275"/>
      <c r="S282" s="275"/>
      <c r="T282" s="27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7" t="s">
        <v>164</v>
      </c>
      <c r="AU282" s="277" t="s">
        <v>82</v>
      </c>
      <c r="AV282" s="15" t="s">
        <v>80</v>
      </c>
      <c r="AW282" s="15" t="s">
        <v>30</v>
      </c>
      <c r="AX282" s="15" t="s">
        <v>73</v>
      </c>
      <c r="AY282" s="277" t="s">
        <v>152</v>
      </c>
    </row>
    <row r="283" s="15" customFormat="1">
      <c r="A283" s="15"/>
      <c r="B283" s="268"/>
      <c r="C283" s="269"/>
      <c r="D283" s="239" t="s">
        <v>164</v>
      </c>
      <c r="E283" s="270" t="s">
        <v>1</v>
      </c>
      <c r="F283" s="271" t="s">
        <v>818</v>
      </c>
      <c r="G283" s="269"/>
      <c r="H283" s="270" t="s">
        <v>1</v>
      </c>
      <c r="I283" s="272"/>
      <c r="J283" s="269"/>
      <c r="K283" s="269"/>
      <c r="L283" s="273"/>
      <c r="M283" s="274"/>
      <c r="N283" s="275"/>
      <c r="O283" s="275"/>
      <c r="P283" s="275"/>
      <c r="Q283" s="275"/>
      <c r="R283" s="275"/>
      <c r="S283" s="275"/>
      <c r="T283" s="276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7" t="s">
        <v>164</v>
      </c>
      <c r="AU283" s="277" t="s">
        <v>82</v>
      </c>
      <c r="AV283" s="15" t="s">
        <v>80</v>
      </c>
      <c r="AW283" s="15" t="s">
        <v>30</v>
      </c>
      <c r="AX283" s="15" t="s">
        <v>73</v>
      </c>
      <c r="AY283" s="277" t="s">
        <v>152</v>
      </c>
    </row>
    <row r="284" s="13" customFormat="1">
      <c r="A284" s="13"/>
      <c r="B284" s="246"/>
      <c r="C284" s="247"/>
      <c r="D284" s="239" t="s">
        <v>164</v>
      </c>
      <c r="E284" s="248" t="s">
        <v>1</v>
      </c>
      <c r="F284" s="249" t="s">
        <v>819</v>
      </c>
      <c r="G284" s="247"/>
      <c r="H284" s="250">
        <v>31.5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164</v>
      </c>
      <c r="AU284" s="256" t="s">
        <v>82</v>
      </c>
      <c r="AV284" s="13" t="s">
        <v>82</v>
      </c>
      <c r="AW284" s="13" t="s">
        <v>30</v>
      </c>
      <c r="AX284" s="13" t="s">
        <v>73</v>
      </c>
      <c r="AY284" s="256" t="s">
        <v>152</v>
      </c>
    </row>
    <row r="285" s="14" customFormat="1">
      <c r="A285" s="14"/>
      <c r="B285" s="257"/>
      <c r="C285" s="258"/>
      <c r="D285" s="239" t="s">
        <v>164</v>
      </c>
      <c r="E285" s="259" t="s">
        <v>1</v>
      </c>
      <c r="F285" s="260" t="s">
        <v>166</v>
      </c>
      <c r="G285" s="258"/>
      <c r="H285" s="261">
        <v>31.5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7" t="s">
        <v>164</v>
      </c>
      <c r="AU285" s="267" t="s">
        <v>82</v>
      </c>
      <c r="AV285" s="14" t="s">
        <v>159</v>
      </c>
      <c r="AW285" s="14" t="s">
        <v>30</v>
      </c>
      <c r="AX285" s="14" t="s">
        <v>80</v>
      </c>
      <c r="AY285" s="267" t="s">
        <v>152</v>
      </c>
    </row>
    <row r="286" s="2" customFormat="1" ht="21.75" customHeight="1">
      <c r="A286" s="38"/>
      <c r="B286" s="39"/>
      <c r="C286" s="278" t="s">
        <v>344</v>
      </c>
      <c r="D286" s="278" t="s">
        <v>225</v>
      </c>
      <c r="E286" s="279" t="s">
        <v>820</v>
      </c>
      <c r="F286" s="280" t="s">
        <v>821</v>
      </c>
      <c r="G286" s="281" t="s">
        <v>228</v>
      </c>
      <c r="H286" s="282">
        <v>0.032000000000000001</v>
      </c>
      <c r="I286" s="283"/>
      <c r="J286" s="284">
        <f>ROUND(I286*H286,2)</f>
        <v>0</v>
      </c>
      <c r="K286" s="280" t="s">
        <v>158</v>
      </c>
      <c r="L286" s="285"/>
      <c r="M286" s="286" t="s">
        <v>1</v>
      </c>
      <c r="N286" s="287" t="s">
        <v>38</v>
      </c>
      <c r="O286" s="91"/>
      <c r="P286" s="235">
        <f>O286*H286</f>
        <v>0</v>
      </c>
      <c r="Q286" s="235">
        <v>1</v>
      </c>
      <c r="R286" s="235">
        <f>Q286*H286</f>
        <v>0.032000000000000001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229</v>
      </c>
      <c r="AT286" s="237" t="s">
        <v>225</v>
      </c>
      <c r="AU286" s="237" t="s">
        <v>82</v>
      </c>
      <c r="AY286" s="17" t="s">
        <v>152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80</v>
      </c>
      <c r="BK286" s="238">
        <f>ROUND(I286*H286,2)</f>
        <v>0</v>
      </c>
      <c r="BL286" s="17" t="s">
        <v>191</v>
      </c>
      <c r="BM286" s="237" t="s">
        <v>822</v>
      </c>
    </row>
    <row r="287" s="2" customFormat="1">
      <c r="A287" s="38"/>
      <c r="B287" s="39"/>
      <c r="C287" s="40"/>
      <c r="D287" s="239" t="s">
        <v>160</v>
      </c>
      <c r="E287" s="40"/>
      <c r="F287" s="240" t="s">
        <v>821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160</v>
      </c>
      <c r="AU287" s="17" t="s">
        <v>82</v>
      </c>
    </row>
    <row r="288" s="15" customFormat="1">
      <c r="A288" s="15"/>
      <c r="B288" s="268"/>
      <c r="C288" s="269"/>
      <c r="D288" s="239" t="s">
        <v>164</v>
      </c>
      <c r="E288" s="270" t="s">
        <v>1</v>
      </c>
      <c r="F288" s="271" t="s">
        <v>817</v>
      </c>
      <c r="G288" s="269"/>
      <c r="H288" s="270" t="s">
        <v>1</v>
      </c>
      <c r="I288" s="272"/>
      <c r="J288" s="269"/>
      <c r="K288" s="269"/>
      <c r="L288" s="273"/>
      <c r="M288" s="274"/>
      <c r="N288" s="275"/>
      <c r="O288" s="275"/>
      <c r="P288" s="275"/>
      <c r="Q288" s="275"/>
      <c r="R288" s="275"/>
      <c r="S288" s="275"/>
      <c r="T288" s="27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7" t="s">
        <v>164</v>
      </c>
      <c r="AU288" s="277" t="s">
        <v>82</v>
      </c>
      <c r="AV288" s="15" t="s">
        <v>80</v>
      </c>
      <c r="AW288" s="15" t="s">
        <v>30</v>
      </c>
      <c r="AX288" s="15" t="s">
        <v>73</v>
      </c>
      <c r="AY288" s="277" t="s">
        <v>152</v>
      </c>
    </row>
    <row r="289" s="15" customFormat="1">
      <c r="A289" s="15"/>
      <c r="B289" s="268"/>
      <c r="C289" s="269"/>
      <c r="D289" s="239" t="s">
        <v>164</v>
      </c>
      <c r="E289" s="270" t="s">
        <v>1</v>
      </c>
      <c r="F289" s="271" t="s">
        <v>818</v>
      </c>
      <c r="G289" s="269"/>
      <c r="H289" s="270" t="s">
        <v>1</v>
      </c>
      <c r="I289" s="272"/>
      <c r="J289" s="269"/>
      <c r="K289" s="269"/>
      <c r="L289" s="273"/>
      <c r="M289" s="274"/>
      <c r="N289" s="275"/>
      <c r="O289" s="275"/>
      <c r="P289" s="275"/>
      <c r="Q289" s="275"/>
      <c r="R289" s="275"/>
      <c r="S289" s="275"/>
      <c r="T289" s="27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7" t="s">
        <v>164</v>
      </c>
      <c r="AU289" s="277" t="s">
        <v>82</v>
      </c>
      <c r="AV289" s="15" t="s">
        <v>80</v>
      </c>
      <c r="AW289" s="15" t="s">
        <v>30</v>
      </c>
      <c r="AX289" s="15" t="s">
        <v>73</v>
      </c>
      <c r="AY289" s="277" t="s">
        <v>152</v>
      </c>
    </row>
    <row r="290" s="13" customFormat="1">
      <c r="A290" s="13"/>
      <c r="B290" s="246"/>
      <c r="C290" s="247"/>
      <c r="D290" s="239" t="s">
        <v>164</v>
      </c>
      <c r="E290" s="248" t="s">
        <v>1</v>
      </c>
      <c r="F290" s="249" t="s">
        <v>823</v>
      </c>
      <c r="G290" s="247"/>
      <c r="H290" s="250">
        <v>0.032000000000000001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164</v>
      </c>
      <c r="AU290" s="256" t="s">
        <v>82</v>
      </c>
      <c r="AV290" s="13" t="s">
        <v>82</v>
      </c>
      <c r="AW290" s="13" t="s">
        <v>30</v>
      </c>
      <c r="AX290" s="13" t="s">
        <v>73</v>
      </c>
      <c r="AY290" s="256" t="s">
        <v>152</v>
      </c>
    </row>
    <row r="291" s="14" customFormat="1">
      <c r="A291" s="14"/>
      <c r="B291" s="257"/>
      <c r="C291" s="258"/>
      <c r="D291" s="239" t="s">
        <v>164</v>
      </c>
      <c r="E291" s="259" t="s">
        <v>1</v>
      </c>
      <c r="F291" s="260" t="s">
        <v>166</v>
      </c>
      <c r="G291" s="258"/>
      <c r="H291" s="261">
        <v>0.032000000000000001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7" t="s">
        <v>164</v>
      </c>
      <c r="AU291" s="267" t="s">
        <v>82</v>
      </c>
      <c r="AV291" s="14" t="s">
        <v>159</v>
      </c>
      <c r="AW291" s="14" t="s">
        <v>30</v>
      </c>
      <c r="AX291" s="14" t="s">
        <v>80</v>
      </c>
      <c r="AY291" s="267" t="s">
        <v>152</v>
      </c>
    </row>
    <row r="292" s="12" customFormat="1" ht="25.92" customHeight="1">
      <c r="A292" s="12"/>
      <c r="B292" s="210"/>
      <c r="C292" s="211"/>
      <c r="D292" s="212" t="s">
        <v>72</v>
      </c>
      <c r="E292" s="213" t="s">
        <v>628</v>
      </c>
      <c r="F292" s="213" t="s">
        <v>629</v>
      </c>
      <c r="G292" s="211"/>
      <c r="H292" s="211"/>
      <c r="I292" s="214"/>
      <c r="J292" s="215">
        <f>BK292</f>
        <v>0</v>
      </c>
      <c r="K292" s="211"/>
      <c r="L292" s="216"/>
      <c r="M292" s="217"/>
      <c r="N292" s="218"/>
      <c r="O292" s="218"/>
      <c r="P292" s="219">
        <f>SUM(P293:P297)</f>
        <v>0</v>
      </c>
      <c r="Q292" s="218"/>
      <c r="R292" s="219">
        <f>SUM(R293:R297)</f>
        <v>0</v>
      </c>
      <c r="S292" s="218"/>
      <c r="T292" s="220">
        <f>SUM(T293:T297)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1" t="s">
        <v>159</v>
      </c>
      <c r="AT292" s="222" t="s">
        <v>72</v>
      </c>
      <c r="AU292" s="222" t="s">
        <v>73</v>
      </c>
      <c r="AY292" s="221" t="s">
        <v>152</v>
      </c>
      <c r="BK292" s="223">
        <f>SUM(BK293:BK297)</f>
        <v>0</v>
      </c>
    </row>
    <row r="293" s="2" customFormat="1" ht="16.5" customHeight="1">
      <c r="A293" s="38"/>
      <c r="B293" s="39"/>
      <c r="C293" s="226" t="s">
        <v>351</v>
      </c>
      <c r="D293" s="226" t="s">
        <v>154</v>
      </c>
      <c r="E293" s="227" t="s">
        <v>636</v>
      </c>
      <c r="F293" s="228" t="s">
        <v>637</v>
      </c>
      <c r="G293" s="229" t="s">
        <v>235</v>
      </c>
      <c r="H293" s="230">
        <v>6</v>
      </c>
      <c r="I293" s="231"/>
      <c r="J293" s="232">
        <f>ROUND(I293*H293,2)</f>
        <v>0</v>
      </c>
      <c r="K293" s="228" t="s">
        <v>1</v>
      </c>
      <c r="L293" s="44"/>
      <c r="M293" s="233" t="s">
        <v>1</v>
      </c>
      <c r="N293" s="234" t="s">
        <v>38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634</v>
      </c>
      <c r="AT293" s="237" t="s">
        <v>154</v>
      </c>
      <c r="AU293" s="237" t="s">
        <v>80</v>
      </c>
      <c r="AY293" s="17" t="s">
        <v>152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80</v>
      </c>
      <c r="BK293" s="238">
        <f>ROUND(I293*H293,2)</f>
        <v>0</v>
      </c>
      <c r="BL293" s="17" t="s">
        <v>634</v>
      </c>
      <c r="BM293" s="237" t="s">
        <v>824</v>
      </c>
    </row>
    <row r="294" s="2" customFormat="1">
      <c r="A294" s="38"/>
      <c r="B294" s="39"/>
      <c r="C294" s="40"/>
      <c r="D294" s="239" t="s">
        <v>160</v>
      </c>
      <c r="E294" s="40"/>
      <c r="F294" s="240" t="s">
        <v>637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160</v>
      </c>
      <c r="AU294" s="17" t="s">
        <v>80</v>
      </c>
    </row>
    <row r="295" s="15" customFormat="1">
      <c r="A295" s="15"/>
      <c r="B295" s="268"/>
      <c r="C295" s="269"/>
      <c r="D295" s="239" t="s">
        <v>164</v>
      </c>
      <c r="E295" s="270" t="s">
        <v>1</v>
      </c>
      <c r="F295" s="271" t="s">
        <v>825</v>
      </c>
      <c r="G295" s="269"/>
      <c r="H295" s="270" t="s">
        <v>1</v>
      </c>
      <c r="I295" s="272"/>
      <c r="J295" s="269"/>
      <c r="K295" s="269"/>
      <c r="L295" s="273"/>
      <c r="M295" s="274"/>
      <c r="N295" s="275"/>
      <c r="O295" s="275"/>
      <c r="P295" s="275"/>
      <c r="Q295" s="275"/>
      <c r="R295" s="275"/>
      <c r="S295" s="275"/>
      <c r="T295" s="27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7" t="s">
        <v>164</v>
      </c>
      <c r="AU295" s="277" t="s">
        <v>80</v>
      </c>
      <c r="AV295" s="15" t="s">
        <v>80</v>
      </c>
      <c r="AW295" s="15" t="s">
        <v>30</v>
      </c>
      <c r="AX295" s="15" t="s">
        <v>73</v>
      </c>
      <c r="AY295" s="277" t="s">
        <v>152</v>
      </c>
    </row>
    <row r="296" s="13" customFormat="1">
      <c r="A296" s="13"/>
      <c r="B296" s="246"/>
      <c r="C296" s="247"/>
      <c r="D296" s="239" t="s">
        <v>164</v>
      </c>
      <c r="E296" s="248" t="s">
        <v>1</v>
      </c>
      <c r="F296" s="249" t="s">
        <v>175</v>
      </c>
      <c r="G296" s="247"/>
      <c r="H296" s="250">
        <v>6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164</v>
      </c>
      <c r="AU296" s="256" t="s">
        <v>80</v>
      </c>
      <c r="AV296" s="13" t="s">
        <v>82</v>
      </c>
      <c r="AW296" s="13" t="s">
        <v>30</v>
      </c>
      <c r="AX296" s="13" t="s">
        <v>73</v>
      </c>
      <c r="AY296" s="256" t="s">
        <v>152</v>
      </c>
    </row>
    <row r="297" s="14" customFormat="1">
      <c r="A297" s="14"/>
      <c r="B297" s="257"/>
      <c r="C297" s="258"/>
      <c r="D297" s="239" t="s">
        <v>164</v>
      </c>
      <c r="E297" s="259" t="s">
        <v>1</v>
      </c>
      <c r="F297" s="260" t="s">
        <v>166</v>
      </c>
      <c r="G297" s="258"/>
      <c r="H297" s="261">
        <v>6</v>
      </c>
      <c r="I297" s="262"/>
      <c r="J297" s="258"/>
      <c r="K297" s="258"/>
      <c r="L297" s="263"/>
      <c r="M297" s="293"/>
      <c r="N297" s="294"/>
      <c r="O297" s="294"/>
      <c r="P297" s="294"/>
      <c r="Q297" s="294"/>
      <c r="R297" s="294"/>
      <c r="S297" s="294"/>
      <c r="T297" s="29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7" t="s">
        <v>164</v>
      </c>
      <c r="AU297" s="267" t="s">
        <v>80</v>
      </c>
      <c r="AV297" s="14" t="s">
        <v>159</v>
      </c>
      <c r="AW297" s="14" t="s">
        <v>30</v>
      </c>
      <c r="AX297" s="14" t="s">
        <v>80</v>
      </c>
      <c r="AY297" s="267" t="s">
        <v>152</v>
      </c>
    </row>
    <row r="298" s="2" customFormat="1" ht="6.96" customHeight="1">
      <c r="A298" s="38"/>
      <c r="B298" s="66"/>
      <c r="C298" s="67"/>
      <c r="D298" s="67"/>
      <c r="E298" s="67"/>
      <c r="F298" s="67"/>
      <c r="G298" s="67"/>
      <c r="H298" s="67"/>
      <c r="I298" s="67"/>
      <c r="J298" s="67"/>
      <c r="K298" s="67"/>
      <c r="L298" s="44"/>
      <c r="M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</row>
  </sheetData>
  <sheetProtection sheet="1" autoFilter="0" formatColumns="0" formatRows="0" objects="1" scenarios="1" spinCount="100000" saltValue="zkVMTposZW7hiNbYH/IusJmgsEKxS06sSNP6RYY0iggDWshDrHxz3zXaoydjAQJmpWyvIu2AUwvqO36+bKFSCQ==" hashValue="EaG8+irbJOfcoTxVvU4nibLsUWogt4AKOu0f9enNAcpZHdcIu6buu4UCCXQEMOBlxhmFo24SycUeFcJrsskhZw==" algorithmName="SHA-512" password="CC35"/>
  <autoFilter ref="C129:K2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hyperlinks>
    <hyperlink ref="F135" r:id="rId1" display="https://podminky.urs.cz/item/CS_URS_2024_01/122151404"/>
    <hyperlink ref="F141" r:id="rId2" display="https://podminky.urs.cz/item/CS_URS_2024_01/162351103"/>
    <hyperlink ref="F147" r:id="rId3" display="https://podminky.urs.cz/item/CS_URS_2024_01/174111101"/>
    <hyperlink ref="F158" r:id="rId4" display="https://podminky.urs.cz/item/CS_URS_2024_01/181111131"/>
    <hyperlink ref="F169" r:id="rId5" display="https://podminky.urs.cz/item/CS_URS_2024_01/894414211"/>
    <hyperlink ref="F176" r:id="rId6" display="https://podminky.urs.cz/item/CS_URS_2024_01/962022591"/>
    <hyperlink ref="F181" r:id="rId7" display="https://podminky.urs.cz/item/CS_URS_2024_01/962032231"/>
    <hyperlink ref="F191" r:id="rId8" display="https://podminky.urs.cz/item/CS_URS_2024_01/963031434"/>
    <hyperlink ref="F197" r:id="rId9" display="https://podminky.urs.cz/item/CS_URS_2024_01/963042819"/>
    <hyperlink ref="F202" r:id="rId10" display="https://podminky.urs.cz/item/CS_URS_2024_01/968062455"/>
    <hyperlink ref="F208" r:id="rId11" display="https://podminky.urs.cz/item/CS_URS_2024_01/973049131"/>
    <hyperlink ref="F214" r:id="rId12" display="https://podminky.urs.cz/item/CS_URS_2024_01/981011111"/>
    <hyperlink ref="F228" r:id="rId13" display="https://podminky.urs.cz/item/CS_URS_2024_01/997006002"/>
    <hyperlink ref="F231" r:id="rId14" display="https://podminky.urs.cz/item/CS_URS_2024_01/997006511"/>
    <hyperlink ref="F234" r:id="rId15" display="https://podminky.urs.cz/item/CS_URS_2024_01/997006519"/>
    <hyperlink ref="F239" r:id="rId16" display="https://podminky.urs.cz/item/CS_URS_2024_01/997013635"/>
    <hyperlink ref="F244" r:id="rId17" display="https://podminky.urs.cz/item/CS_URS_2024_01/997013811"/>
    <hyperlink ref="F250" r:id="rId18" display="https://podminky.urs.cz/item/CS_URS_2024_01/997013871"/>
    <hyperlink ref="F258" r:id="rId19" display="https://podminky.urs.cz/item/CS_URS_2024_01/762331811"/>
    <hyperlink ref="F264" r:id="rId20" display="https://podminky.urs.cz/item/CS_URS_2024_01/762341811"/>
    <hyperlink ref="F271" r:id="rId21" display="https://podminky.urs.cz/item/CS_URS_2024_01/764001821"/>
    <hyperlink ref="F280" r:id="rId22" display="https://podminky.urs.cz/item/CS_URS_2024_01/767995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Velká Jesenice, Hnátnice, Otovice - demolice (strážní domky, základy skladiště)</v>
      </c>
      <c r="F7" s="150"/>
      <c r="G7" s="150"/>
      <c r="H7" s="150"/>
      <c r="L7" s="20"/>
    </row>
    <row r="8" s="1" customFormat="1" ht="12" customHeight="1">
      <c r="B8" s="20"/>
      <c r="D8" s="150" t="s">
        <v>110</v>
      </c>
      <c r="L8" s="20"/>
    </row>
    <row r="9" s="2" customFormat="1" ht="16.5" customHeight="1">
      <c r="A9" s="38"/>
      <c r="B9" s="44"/>
      <c r="C9" s="38"/>
      <c r="D9" s="38"/>
      <c r="E9" s="151" t="s">
        <v>826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827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828</v>
      </c>
      <c r="G14" s="38"/>
      <c r="H14" s="38"/>
      <c r="I14" s="150" t="s">
        <v>22</v>
      </c>
      <c r="J14" s="153" t="str">
        <f>'Rekapitulace stavby'!AN8</f>
        <v>7. 6. 2024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ROUND(J142,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ROUND((SUM(BE142:BE590)),  2)</f>
        <v>0</v>
      </c>
      <c r="G35" s="38"/>
      <c r="H35" s="38"/>
      <c r="I35" s="164">
        <v>0.20999999999999999</v>
      </c>
      <c r="J35" s="163">
        <f>ROUND(((SUM(BE142:BE590))*I35),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ROUND((SUM(BF142:BF590)),  2)</f>
        <v>0</v>
      </c>
      <c r="G36" s="38"/>
      <c r="H36" s="38"/>
      <c r="I36" s="164">
        <v>0.12</v>
      </c>
      <c r="J36" s="163">
        <f>ROUND(((SUM(BF142:BF590))*I36),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ROUND((SUM(BG142:BG590)),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ROUND((SUM(BH142:BH590)),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ROUND((SUM(BI142:BI590)),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Velká Jesenice, Hnátnice, Otovice - demolice (strážní domky, základy skladiště)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826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02-01 - DOMEK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Hnátnice</v>
      </c>
      <c r="G91" s="40"/>
      <c r="H91" s="40"/>
      <c r="I91" s="32" t="s">
        <v>22</v>
      </c>
      <c r="J91" s="79" t="str">
        <f>IF(J14="","",J14)</f>
        <v>7. 6. 2024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J142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120</v>
      </c>
      <c r="E99" s="191"/>
      <c r="F99" s="191"/>
      <c r="G99" s="191"/>
      <c r="H99" s="191"/>
      <c r="I99" s="191"/>
      <c r="J99" s="192">
        <f>J143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121</v>
      </c>
      <c r="E100" s="196"/>
      <c r="F100" s="196"/>
      <c r="G100" s="196"/>
      <c r="H100" s="196"/>
      <c r="I100" s="196"/>
      <c r="J100" s="197">
        <f>J144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653</v>
      </c>
      <c r="E101" s="196"/>
      <c r="F101" s="196"/>
      <c r="G101" s="196"/>
      <c r="H101" s="196"/>
      <c r="I101" s="196"/>
      <c r="J101" s="197">
        <f>J211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122</v>
      </c>
      <c r="E102" s="196"/>
      <c r="F102" s="196"/>
      <c r="G102" s="196"/>
      <c r="H102" s="196"/>
      <c r="I102" s="196"/>
      <c r="J102" s="197">
        <f>J224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829</v>
      </c>
      <c r="E103" s="196"/>
      <c r="F103" s="196"/>
      <c r="G103" s="196"/>
      <c r="H103" s="196"/>
      <c r="I103" s="196"/>
      <c r="J103" s="197">
        <f>J231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123</v>
      </c>
      <c r="E104" s="196"/>
      <c r="F104" s="196"/>
      <c r="G104" s="196"/>
      <c r="H104" s="196"/>
      <c r="I104" s="196"/>
      <c r="J104" s="197">
        <f>J317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124</v>
      </c>
      <c r="E105" s="196"/>
      <c r="F105" s="196"/>
      <c r="G105" s="196"/>
      <c r="H105" s="196"/>
      <c r="I105" s="196"/>
      <c r="J105" s="197">
        <f>J324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125</v>
      </c>
      <c r="E106" s="191"/>
      <c r="F106" s="191"/>
      <c r="G106" s="191"/>
      <c r="H106" s="191"/>
      <c r="I106" s="191"/>
      <c r="J106" s="192">
        <f>J369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4"/>
      <c r="C107" s="133"/>
      <c r="D107" s="195" t="s">
        <v>126</v>
      </c>
      <c r="E107" s="196"/>
      <c r="F107" s="196"/>
      <c r="G107" s="196"/>
      <c r="H107" s="196"/>
      <c r="I107" s="196"/>
      <c r="J107" s="197">
        <f>J370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830</v>
      </c>
      <c r="E108" s="196"/>
      <c r="F108" s="196"/>
      <c r="G108" s="196"/>
      <c r="H108" s="196"/>
      <c r="I108" s="196"/>
      <c r="J108" s="197">
        <f>J378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831</v>
      </c>
      <c r="E109" s="196"/>
      <c r="F109" s="196"/>
      <c r="G109" s="196"/>
      <c r="H109" s="196"/>
      <c r="I109" s="196"/>
      <c r="J109" s="197">
        <f>J387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832</v>
      </c>
      <c r="E110" s="196"/>
      <c r="F110" s="196"/>
      <c r="G110" s="196"/>
      <c r="H110" s="196"/>
      <c r="I110" s="196"/>
      <c r="J110" s="197">
        <f>J416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833</v>
      </c>
      <c r="E111" s="196"/>
      <c r="F111" s="196"/>
      <c r="G111" s="196"/>
      <c r="H111" s="196"/>
      <c r="I111" s="196"/>
      <c r="J111" s="197">
        <f>J420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834</v>
      </c>
      <c r="E112" s="196"/>
      <c r="F112" s="196"/>
      <c r="G112" s="196"/>
      <c r="H112" s="196"/>
      <c r="I112" s="196"/>
      <c r="J112" s="197">
        <f>J431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835</v>
      </c>
      <c r="E113" s="196"/>
      <c r="F113" s="196"/>
      <c r="G113" s="196"/>
      <c r="H113" s="196"/>
      <c r="I113" s="196"/>
      <c r="J113" s="197">
        <f>J437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127</v>
      </c>
      <c r="E114" s="196"/>
      <c r="F114" s="196"/>
      <c r="G114" s="196"/>
      <c r="H114" s="196"/>
      <c r="I114" s="196"/>
      <c r="J114" s="197">
        <f>J451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128</v>
      </c>
      <c r="E115" s="196"/>
      <c r="F115" s="196"/>
      <c r="G115" s="196"/>
      <c r="H115" s="196"/>
      <c r="I115" s="196"/>
      <c r="J115" s="197">
        <f>J489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130</v>
      </c>
      <c r="E116" s="196"/>
      <c r="F116" s="196"/>
      <c r="G116" s="196"/>
      <c r="H116" s="196"/>
      <c r="I116" s="196"/>
      <c r="J116" s="197">
        <f>J535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836</v>
      </c>
      <c r="E117" s="196"/>
      <c r="F117" s="196"/>
      <c r="G117" s="196"/>
      <c r="H117" s="196"/>
      <c r="I117" s="196"/>
      <c r="J117" s="197">
        <f>J550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4"/>
      <c r="C118" s="133"/>
      <c r="D118" s="195" t="s">
        <v>837</v>
      </c>
      <c r="E118" s="196"/>
      <c r="F118" s="196"/>
      <c r="G118" s="196"/>
      <c r="H118" s="196"/>
      <c r="I118" s="196"/>
      <c r="J118" s="197">
        <f>J564</f>
        <v>0</v>
      </c>
      <c r="K118" s="133"/>
      <c r="L118" s="19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88"/>
      <c r="C119" s="189"/>
      <c r="D119" s="190" t="s">
        <v>135</v>
      </c>
      <c r="E119" s="191"/>
      <c r="F119" s="191"/>
      <c r="G119" s="191"/>
      <c r="H119" s="191"/>
      <c r="I119" s="191"/>
      <c r="J119" s="192">
        <f>J574</f>
        <v>0</v>
      </c>
      <c r="K119" s="189"/>
      <c r="L119" s="193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88"/>
      <c r="C120" s="189"/>
      <c r="D120" s="190" t="s">
        <v>136</v>
      </c>
      <c r="E120" s="191"/>
      <c r="F120" s="191"/>
      <c r="G120" s="191"/>
      <c r="H120" s="191"/>
      <c r="I120" s="191"/>
      <c r="J120" s="192">
        <f>J585</f>
        <v>0</v>
      </c>
      <c r="K120" s="189"/>
      <c r="L120" s="193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6" s="2" customFormat="1" ht="6.96" customHeight="1">
      <c r="A126" s="38"/>
      <c r="B126" s="68"/>
      <c r="C126" s="69"/>
      <c r="D126" s="69"/>
      <c r="E126" s="69"/>
      <c r="F126" s="69"/>
      <c r="G126" s="69"/>
      <c r="H126" s="69"/>
      <c r="I126" s="69"/>
      <c r="J126" s="69"/>
      <c r="K126" s="69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137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6.25" customHeight="1">
      <c r="A130" s="38"/>
      <c r="B130" s="39"/>
      <c r="C130" s="40"/>
      <c r="D130" s="40"/>
      <c r="E130" s="183" t="str">
        <f>E7</f>
        <v>Velká Jesenice, Hnátnice, Otovice - demolice (strážní domky, základy skladiště)</v>
      </c>
      <c r="F130" s="32"/>
      <c r="G130" s="32"/>
      <c r="H130" s="32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" customFormat="1" ht="12" customHeight="1">
      <c r="B131" s="21"/>
      <c r="C131" s="32" t="s">
        <v>110</v>
      </c>
      <c r="D131" s="22"/>
      <c r="E131" s="22"/>
      <c r="F131" s="22"/>
      <c r="G131" s="22"/>
      <c r="H131" s="22"/>
      <c r="I131" s="22"/>
      <c r="J131" s="22"/>
      <c r="K131" s="22"/>
      <c r="L131" s="20"/>
    </row>
    <row r="132" s="2" customFormat="1" ht="16.5" customHeight="1">
      <c r="A132" s="38"/>
      <c r="B132" s="39"/>
      <c r="C132" s="40"/>
      <c r="D132" s="40"/>
      <c r="E132" s="183" t="s">
        <v>826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112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6" t="str">
        <f>E11</f>
        <v>02-01 - DOMEK</v>
      </c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40"/>
      <c r="E136" s="40"/>
      <c r="F136" s="27" t="str">
        <f>F14</f>
        <v>Hnátnice</v>
      </c>
      <c r="G136" s="40"/>
      <c r="H136" s="40"/>
      <c r="I136" s="32" t="s">
        <v>22</v>
      </c>
      <c r="J136" s="79" t="str">
        <f>IF(J14="","",J14)</f>
        <v>7. 6. 2024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24</v>
      </c>
      <c r="D138" s="40"/>
      <c r="E138" s="40"/>
      <c r="F138" s="27" t="str">
        <f>E17</f>
        <v xml:space="preserve"> </v>
      </c>
      <c r="G138" s="40"/>
      <c r="H138" s="40"/>
      <c r="I138" s="32" t="s">
        <v>29</v>
      </c>
      <c r="J138" s="36" t="str">
        <f>E23</f>
        <v xml:space="preserve"> 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27</v>
      </c>
      <c r="D139" s="40"/>
      <c r="E139" s="40"/>
      <c r="F139" s="27" t="str">
        <f>IF(E20="","",E20)</f>
        <v>Vyplň údaj</v>
      </c>
      <c r="G139" s="40"/>
      <c r="H139" s="40"/>
      <c r="I139" s="32" t="s">
        <v>31</v>
      </c>
      <c r="J139" s="36" t="str">
        <f>E26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99"/>
      <c r="B141" s="200"/>
      <c r="C141" s="201" t="s">
        <v>138</v>
      </c>
      <c r="D141" s="202" t="s">
        <v>58</v>
      </c>
      <c r="E141" s="202" t="s">
        <v>54</v>
      </c>
      <c r="F141" s="202" t="s">
        <v>55</v>
      </c>
      <c r="G141" s="202" t="s">
        <v>139</v>
      </c>
      <c r="H141" s="202" t="s">
        <v>140</v>
      </c>
      <c r="I141" s="202" t="s">
        <v>141</v>
      </c>
      <c r="J141" s="202" t="s">
        <v>117</v>
      </c>
      <c r="K141" s="203" t="s">
        <v>142</v>
      </c>
      <c r="L141" s="204"/>
      <c r="M141" s="100" t="s">
        <v>1</v>
      </c>
      <c r="N141" s="101" t="s">
        <v>37</v>
      </c>
      <c r="O141" s="101" t="s">
        <v>143</v>
      </c>
      <c r="P141" s="101" t="s">
        <v>144</v>
      </c>
      <c r="Q141" s="101" t="s">
        <v>145</v>
      </c>
      <c r="R141" s="101" t="s">
        <v>146</v>
      </c>
      <c r="S141" s="101" t="s">
        <v>147</v>
      </c>
      <c r="T141" s="102" t="s">
        <v>148</v>
      </c>
      <c r="U141" s="199"/>
      <c r="V141" s="199"/>
      <c r="W141" s="199"/>
      <c r="X141" s="199"/>
      <c r="Y141" s="199"/>
      <c r="Z141" s="199"/>
      <c r="AA141" s="199"/>
      <c r="AB141" s="199"/>
      <c r="AC141" s="199"/>
      <c r="AD141" s="199"/>
      <c r="AE141" s="199"/>
    </row>
    <row r="142" s="2" customFormat="1" ht="22.8" customHeight="1">
      <c r="A142" s="38"/>
      <c r="B142" s="39"/>
      <c r="C142" s="107" t="s">
        <v>149</v>
      </c>
      <c r="D142" s="40"/>
      <c r="E142" s="40"/>
      <c r="F142" s="40"/>
      <c r="G142" s="40"/>
      <c r="H142" s="40"/>
      <c r="I142" s="40"/>
      <c r="J142" s="205">
        <f>BK142</f>
        <v>0</v>
      </c>
      <c r="K142" s="40"/>
      <c r="L142" s="44"/>
      <c r="M142" s="103"/>
      <c r="N142" s="206"/>
      <c r="O142" s="104"/>
      <c r="P142" s="207">
        <f>P143+P369+P574+P585</f>
        <v>0</v>
      </c>
      <c r="Q142" s="104"/>
      <c r="R142" s="207">
        <f>R143+R369+R574+R585</f>
        <v>133.247309</v>
      </c>
      <c r="S142" s="104"/>
      <c r="T142" s="208">
        <f>T143+T369+T574+T585</f>
        <v>316.29808199999997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72</v>
      </c>
      <c r="AU142" s="17" t="s">
        <v>119</v>
      </c>
      <c r="BK142" s="209">
        <f>BK143+BK369+BK574+BK585</f>
        <v>0</v>
      </c>
    </row>
    <row r="143" s="12" customFormat="1" ht="25.92" customHeight="1">
      <c r="A143" s="12"/>
      <c r="B143" s="210"/>
      <c r="C143" s="211"/>
      <c r="D143" s="212" t="s">
        <v>72</v>
      </c>
      <c r="E143" s="213" t="s">
        <v>150</v>
      </c>
      <c r="F143" s="213" t="s">
        <v>151</v>
      </c>
      <c r="G143" s="211"/>
      <c r="H143" s="211"/>
      <c r="I143" s="214"/>
      <c r="J143" s="215">
        <f>BK143</f>
        <v>0</v>
      </c>
      <c r="K143" s="211"/>
      <c r="L143" s="216"/>
      <c r="M143" s="217"/>
      <c r="N143" s="218"/>
      <c r="O143" s="218"/>
      <c r="P143" s="219">
        <f>P144+P211+P224+P231+P317+P324</f>
        <v>0</v>
      </c>
      <c r="Q143" s="218"/>
      <c r="R143" s="219">
        <f>R144+R211+R224+R231+R317+R324</f>
        <v>133.211929</v>
      </c>
      <c r="S143" s="218"/>
      <c r="T143" s="220">
        <f>T144+T211+T224+T231+T317+T324</f>
        <v>301.89305999999999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80</v>
      </c>
      <c r="AT143" s="222" t="s">
        <v>72</v>
      </c>
      <c r="AU143" s="222" t="s">
        <v>73</v>
      </c>
      <c r="AY143" s="221" t="s">
        <v>152</v>
      </c>
      <c r="BK143" s="223">
        <f>BK144+BK211+BK224+BK231+BK317+BK324</f>
        <v>0</v>
      </c>
    </row>
    <row r="144" s="12" customFormat="1" ht="22.8" customHeight="1">
      <c r="A144" s="12"/>
      <c r="B144" s="210"/>
      <c r="C144" s="211"/>
      <c r="D144" s="212" t="s">
        <v>72</v>
      </c>
      <c r="E144" s="224" t="s">
        <v>80</v>
      </c>
      <c r="F144" s="224" t="s">
        <v>153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SUM(P145:P210)</f>
        <v>0</v>
      </c>
      <c r="Q144" s="218"/>
      <c r="R144" s="219">
        <f>SUM(R145:R210)</f>
        <v>133.17265900000001</v>
      </c>
      <c r="S144" s="218"/>
      <c r="T144" s="220">
        <f>SUM(T145:T210)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80</v>
      </c>
      <c r="AT144" s="222" t="s">
        <v>72</v>
      </c>
      <c r="AU144" s="222" t="s">
        <v>80</v>
      </c>
      <c r="AY144" s="221" t="s">
        <v>152</v>
      </c>
      <c r="BK144" s="223">
        <f>SUM(BK145:BK210)</f>
        <v>0</v>
      </c>
    </row>
    <row r="145" s="2" customFormat="1" ht="37.8" customHeight="1">
      <c r="A145" s="38"/>
      <c r="B145" s="39"/>
      <c r="C145" s="226" t="s">
        <v>80</v>
      </c>
      <c r="D145" s="226" t="s">
        <v>154</v>
      </c>
      <c r="E145" s="227" t="s">
        <v>838</v>
      </c>
      <c r="F145" s="228" t="s">
        <v>839</v>
      </c>
      <c r="G145" s="229" t="s">
        <v>157</v>
      </c>
      <c r="H145" s="230">
        <v>500</v>
      </c>
      <c r="I145" s="231"/>
      <c r="J145" s="232">
        <f>ROUND(I145*H145,2)</f>
        <v>0</v>
      </c>
      <c r="K145" s="228" t="s">
        <v>158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159</v>
      </c>
      <c r="AT145" s="237" t="s">
        <v>154</v>
      </c>
      <c r="AU145" s="237" t="s">
        <v>82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159</v>
      </c>
      <c r="BM145" s="237" t="s">
        <v>840</v>
      </c>
    </row>
    <row r="146" s="2" customFormat="1">
      <c r="A146" s="38"/>
      <c r="B146" s="39"/>
      <c r="C146" s="40"/>
      <c r="D146" s="239" t="s">
        <v>160</v>
      </c>
      <c r="E146" s="40"/>
      <c r="F146" s="240" t="s">
        <v>841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160</v>
      </c>
      <c r="AU146" s="17" t="s">
        <v>82</v>
      </c>
    </row>
    <row r="147" s="2" customFormat="1">
      <c r="A147" s="38"/>
      <c r="B147" s="39"/>
      <c r="C147" s="40"/>
      <c r="D147" s="244" t="s">
        <v>162</v>
      </c>
      <c r="E147" s="40"/>
      <c r="F147" s="245" t="s">
        <v>842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162</v>
      </c>
      <c r="AU147" s="17" t="s">
        <v>82</v>
      </c>
    </row>
    <row r="148" s="13" customFormat="1">
      <c r="A148" s="13"/>
      <c r="B148" s="246"/>
      <c r="C148" s="247"/>
      <c r="D148" s="239" t="s">
        <v>164</v>
      </c>
      <c r="E148" s="248" t="s">
        <v>1</v>
      </c>
      <c r="F148" s="249" t="s">
        <v>843</v>
      </c>
      <c r="G148" s="247"/>
      <c r="H148" s="250">
        <v>500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164</v>
      </c>
      <c r="AU148" s="256" t="s">
        <v>82</v>
      </c>
      <c r="AV148" s="13" t="s">
        <v>82</v>
      </c>
      <c r="AW148" s="13" t="s">
        <v>30</v>
      </c>
      <c r="AX148" s="13" t="s">
        <v>80</v>
      </c>
      <c r="AY148" s="256" t="s">
        <v>152</v>
      </c>
    </row>
    <row r="149" s="2" customFormat="1" ht="24.15" customHeight="1">
      <c r="A149" s="38"/>
      <c r="B149" s="39"/>
      <c r="C149" s="226" t="s">
        <v>82</v>
      </c>
      <c r="D149" s="226" t="s">
        <v>154</v>
      </c>
      <c r="E149" s="227" t="s">
        <v>167</v>
      </c>
      <c r="F149" s="228" t="s">
        <v>168</v>
      </c>
      <c r="G149" s="229" t="s">
        <v>157</v>
      </c>
      <c r="H149" s="230">
        <v>500</v>
      </c>
      <c r="I149" s="231"/>
      <c r="J149" s="232">
        <f>ROUND(I149*H149,2)</f>
        <v>0</v>
      </c>
      <c r="K149" s="228" t="s">
        <v>158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159</v>
      </c>
      <c r="AT149" s="237" t="s">
        <v>154</v>
      </c>
      <c r="AU149" s="237" t="s">
        <v>82</v>
      </c>
      <c r="AY149" s="17" t="s">
        <v>152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80</v>
      </c>
      <c r="BK149" s="238">
        <f>ROUND(I149*H149,2)</f>
        <v>0</v>
      </c>
      <c r="BL149" s="17" t="s">
        <v>159</v>
      </c>
      <c r="BM149" s="237" t="s">
        <v>181</v>
      </c>
    </row>
    <row r="150" s="2" customFormat="1">
      <c r="A150" s="38"/>
      <c r="B150" s="39"/>
      <c r="C150" s="40"/>
      <c r="D150" s="239" t="s">
        <v>160</v>
      </c>
      <c r="E150" s="40"/>
      <c r="F150" s="240" t="s">
        <v>169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82</v>
      </c>
    </row>
    <row r="151" s="2" customFormat="1">
      <c r="A151" s="38"/>
      <c r="B151" s="39"/>
      <c r="C151" s="40"/>
      <c r="D151" s="244" t="s">
        <v>162</v>
      </c>
      <c r="E151" s="40"/>
      <c r="F151" s="245" t="s">
        <v>170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162</v>
      </c>
      <c r="AU151" s="17" t="s">
        <v>82</v>
      </c>
    </row>
    <row r="152" s="13" customFormat="1">
      <c r="A152" s="13"/>
      <c r="B152" s="246"/>
      <c r="C152" s="247"/>
      <c r="D152" s="239" t="s">
        <v>164</v>
      </c>
      <c r="E152" s="248" t="s">
        <v>1</v>
      </c>
      <c r="F152" s="249" t="s">
        <v>843</v>
      </c>
      <c r="G152" s="247"/>
      <c r="H152" s="250">
        <v>500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164</v>
      </c>
      <c r="AU152" s="256" t="s">
        <v>82</v>
      </c>
      <c r="AV152" s="13" t="s">
        <v>82</v>
      </c>
      <c r="AW152" s="13" t="s">
        <v>30</v>
      </c>
      <c r="AX152" s="13" t="s">
        <v>73</v>
      </c>
      <c r="AY152" s="256" t="s">
        <v>152</v>
      </c>
    </row>
    <row r="153" s="14" customFormat="1">
      <c r="A153" s="14"/>
      <c r="B153" s="257"/>
      <c r="C153" s="258"/>
      <c r="D153" s="239" t="s">
        <v>164</v>
      </c>
      <c r="E153" s="259" t="s">
        <v>1</v>
      </c>
      <c r="F153" s="260" t="s">
        <v>166</v>
      </c>
      <c r="G153" s="258"/>
      <c r="H153" s="261">
        <v>500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164</v>
      </c>
      <c r="AU153" s="267" t="s">
        <v>82</v>
      </c>
      <c r="AV153" s="14" t="s">
        <v>159</v>
      </c>
      <c r="AW153" s="14" t="s">
        <v>30</v>
      </c>
      <c r="AX153" s="14" t="s">
        <v>80</v>
      </c>
      <c r="AY153" s="267" t="s">
        <v>152</v>
      </c>
    </row>
    <row r="154" s="2" customFormat="1" ht="24.15" customHeight="1">
      <c r="A154" s="38"/>
      <c r="B154" s="39"/>
      <c r="C154" s="226" t="s">
        <v>171</v>
      </c>
      <c r="D154" s="226" t="s">
        <v>154</v>
      </c>
      <c r="E154" s="227" t="s">
        <v>172</v>
      </c>
      <c r="F154" s="228" t="s">
        <v>173</v>
      </c>
      <c r="G154" s="229" t="s">
        <v>174</v>
      </c>
      <c r="H154" s="230">
        <v>5</v>
      </c>
      <c r="I154" s="231"/>
      <c r="J154" s="232">
        <f>ROUND(I154*H154,2)</f>
        <v>0</v>
      </c>
      <c r="K154" s="228" t="s">
        <v>158</v>
      </c>
      <c r="L154" s="44"/>
      <c r="M154" s="233" t="s">
        <v>1</v>
      </c>
      <c r="N154" s="234" t="s">
        <v>38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159</v>
      </c>
      <c r="AT154" s="237" t="s">
        <v>154</v>
      </c>
      <c r="AU154" s="237" t="s">
        <v>82</v>
      </c>
      <c r="AY154" s="17" t="s">
        <v>152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80</v>
      </c>
      <c r="BK154" s="238">
        <f>ROUND(I154*H154,2)</f>
        <v>0</v>
      </c>
      <c r="BL154" s="17" t="s">
        <v>159</v>
      </c>
      <c r="BM154" s="237" t="s">
        <v>159</v>
      </c>
    </row>
    <row r="155" s="2" customFormat="1">
      <c r="A155" s="38"/>
      <c r="B155" s="39"/>
      <c r="C155" s="40"/>
      <c r="D155" s="239" t="s">
        <v>160</v>
      </c>
      <c r="E155" s="40"/>
      <c r="F155" s="240" t="s">
        <v>176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160</v>
      </c>
      <c r="AU155" s="17" t="s">
        <v>82</v>
      </c>
    </row>
    <row r="156" s="2" customFormat="1">
      <c r="A156" s="38"/>
      <c r="B156" s="39"/>
      <c r="C156" s="40"/>
      <c r="D156" s="244" t="s">
        <v>162</v>
      </c>
      <c r="E156" s="40"/>
      <c r="F156" s="245" t="s">
        <v>177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162</v>
      </c>
      <c r="AU156" s="17" t="s">
        <v>82</v>
      </c>
    </row>
    <row r="157" s="13" customFormat="1">
      <c r="A157" s="13"/>
      <c r="B157" s="246"/>
      <c r="C157" s="247"/>
      <c r="D157" s="239" t="s">
        <v>164</v>
      </c>
      <c r="E157" s="248" t="s">
        <v>1</v>
      </c>
      <c r="F157" s="249" t="s">
        <v>178</v>
      </c>
      <c r="G157" s="247"/>
      <c r="H157" s="250">
        <v>5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164</v>
      </c>
      <c r="AU157" s="256" t="s">
        <v>82</v>
      </c>
      <c r="AV157" s="13" t="s">
        <v>82</v>
      </c>
      <c r="AW157" s="13" t="s">
        <v>30</v>
      </c>
      <c r="AX157" s="13" t="s">
        <v>73</v>
      </c>
      <c r="AY157" s="256" t="s">
        <v>152</v>
      </c>
    </row>
    <row r="158" s="14" customFormat="1">
      <c r="A158" s="14"/>
      <c r="B158" s="257"/>
      <c r="C158" s="258"/>
      <c r="D158" s="239" t="s">
        <v>164</v>
      </c>
      <c r="E158" s="259" t="s">
        <v>1</v>
      </c>
      <c r="F158" s="260" t="s">
        <v>166</v>
      </c>
      <c r="G158" s="258"/>
      <c r="H158" s="261">
        <v>5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164</v>
      </c>
      <c r="AU158" s="267" t="s">
        <v>82</v>
      </c>
      <c r="AV158" s="14" t="s">
        <v>159</v>
      </c>
      <c r="AW158" s="14" t="s">
        <v>30</v>
      </c>
      <c r="AX158" s="14" t="s">
        <v>80</v>
      </c>
      <c r="AY158" s="267" t="s">
        <v>152</v>
      </c>
    </row>
    <row r="159" s="2" customFormat="1" ht="21.75" customHeight="1">
      <c r="A159" s="38"/>
      <c r="B159" s="39"/>
      <c r="C159" s="226" t="s">
        <v>159</v>
      </c>
      <c r="D159" s="226" t="s">
        <v>154</v>
      </c>
      <c r="E159" s="227" t="s">
        <v>184</v>
      </c>
      <c r="F159" s="228" t="s">
        <v>185</v>
      </c>
      <c r="G159" s="229" t="s">
        <v>174</v>
      </c>
      <c r="H159" s="230">
        <v>5</v>
      </c>
      <c r="I159" s="231"/>
      <c r="J159" s="232">
        <f>ROUND(I159*H159,2)</f>
        <v>0</v>
      </c>
      <c r="K159" s="228" t="s">
        <v>158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159</v>
      </c>
      <c r="AT159" s="237" t="s">
        <v>154</v>
      </c>
      <c r="AU159" s="237" t="s">
        <v>82</v>
      </c>
      <c r="AY159" s="17" t="s">
        <v>152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159</v>
      </c>
      <c r="BM159" s="237" t="s">
        <v>212</v>
      </c>
    </row>
    <row r="160" s="2" customFormat="1">
      <c r="A160" s="38"/>
      <c r="B160" s="39"/>
      <c r="C160" s="40"/>
      <c r="D160" s="239" t="s">
        <v>160</v>
      </c>
      <c r="E160" s="40"/>
      <c r="F160" s="240" t="s">
        <v>187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82</v>
      </c>
    </row>
    <row r="161" s="2" customFormat="1">
      <c r="A161" s="38"/>
      <c r="B161" s="39"/>
      <c r="C161" s="40"/>
      <c r="D161" s="244" t="s">
        <v>162</v>
      </c>
      <c r="E161" s="40"/>
      <c r="F161" s="245" t="s">
        <v>188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162</v>
      </c>
      <c r="AU161" s="17" t="s">
        <v>82</v>
      </c>
    </row>
    <row r="162" s="13" customFormat="1">
      <c r="A162" s="13"/>
      <c r="B162" s="246"/>
      <c r="C162" s="247"/>
      <c r="D162" s="239" t="s">
        <v>164</v>
      </c>
      <c r="E162" s="248" t="s">
        <v>1</v>
      </c>
      <c r="F162" s="249" t="s">
        <v>178</v>
      </c>
      <c r="G162" s="247"/>
      <c r="H162" s="250">
        <v>5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164</v>
      </c>
      <c r="AU162" s="256" t="s">
        <v>82</v>
      </c>
      <c r="AV162" s="13" t="s">
        <v>82</v>
      </c>
      <c r="AW162" s="13" t="s">
        <v>30</v>
      </c>
      <c r="AX162" s="13" t="s">
        <v>73</v>
      </c>
      <c r="AY162" s="256" t="s">
        <v>152</v>
      </c>
    </row>
    <row r="163" s="14" customFormat="1">
      <c r="A163" s="14"/>
      <c r="B163" s="257"/>
      <c r="C163" s="258"/>
      <c r="D163" s="239" t="s">
        <v>164</v>
      </c>
      <c r="E163" s="259" t="s">
        <v>1</v>
      </c>
      <c r="F163" s="260" t="s">
        <v>166</v>
      </c>
      <c r="G163" s="258"/>
      <c r="H163" s="261">
        <v>5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164</v>
      </c>
      <c r="AU163" s="267" t="s">
        <v>82</v>
      </c>
      <c r="AV163" s="14" t="s">
        <v>159</v>
      </c>
      <c r="AW163" s="14" t="s">
        <v>30</v>
      </c>
      <c r="AX163" s="14" t="s">
        <v>80</v>
      </c>
      <c r="AY163" s="267" t="s">
        <v>152</v>
      </c>
    </row>
    <row r="164" s="2" customFormat="1" ht="24.15" customHeight="1">
      <c r="A164" s="38"/>
      <c r="B164" s="39"/>
      <c r="C164" s="226" t="s">
        <v>178</v>
      </c>
      <c r="D164" s="226" t="s">
        <v>154</v>
      </c>
      <c r="E164" s="227" t="s">
        <v>195</v>
      </c>
      <c r="F164" s="228" t="s">
        <v>196</v>
      </c>
      <c r="G164" s="229" t="s">
        <v>174</v>
      </c>
      <c r="H164" s="230">
        <v>5</v>
      </c>
      <c r="I164" s="231"/>
      <c r="J164" s="232">
        <f>ROUND(I164*H164,2)</f>
        <v>0</v>
      </c>
      <c r="K164" s="228" t="s">
        <v>158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159</v>
      </c>
      <c r="AT164" s="237" t="s">
        <v>154</v>
      </c>
      <c r="AU164" s="237" t="s">
        <v>82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80</v>
      </c>
      <c r="BK164" s="238">
        <f>ROUND(I164*H164,2)</f>
        <v>0</v>
      </c>
      <c r="BL164" s="17" t="s">
        <v>159</v>
      </c>
      <c r="BM164" s="237" t="s">
        <v>844</v>
      </c>
    </row>
    <row r="165" s="2" customFormat="1">
      <c r="A165" s="38"/>
      <c r="B165" s="39"/>
      <c r="C165" s="40"/>
      <c r="D165" s="239" t="s">
        <v>160</v>
      </c>
      <c r="E165" s="40"/>
      <c r="F165" s="240" t="s">
        <v>198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160</v>
      </c>
      <c r="AU165" s="17" t="s">
        <v>82</v>
      </c>
    </row>
    <row r="166" s="2" customFormat="1">
      <c r="A166" s="38"/>
      <c r="B166" s="39"/>
      <c r="C166" s="40"/>
      <c r="D166" s="244" t="s">
        <v>162</v>
      </c>
      <c r="E166" s="40"/>
      <c r="F166" s="245" t="s">
        <v>199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162</v>
      </c>
      <c r="AU166" s="17" t="s">
        <v>82</v>
      </c>
    </row>
    <row r="167" s="13" customFormat="1">
      <c r="A167" s="13"/>
      <c r="B167" s="246"/>
      <c r="C167" s="247"/>
      <c r="D167" s="239" t="s">
        <v>164</v>
      </c>
      <c r="E167" s="248" t="s">
        <v>1</v>
      </c>
      <c r="F167" s="249" t="s">
        <v>178</v>
      </c>
      <c r="G167" s="247"/>
      <c r="H167" s="250">
        <v>5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164</v>
      </c>
      <c r="AU167" s="256" t="s">
        <v>82</v>
      </c>
      <c r="AV167" s="13" t="s">
        <v>82</v>
      </c>
      <c r="AW167" s="13" t="s">
        <v>30</v>
      </c>
      <c r="AX167" s="13" t="s">
        <v>73</v>
      </c>
      <c r="AY167" s="256" t="s">
        <v>152</v>
      </c>
    </row>
    <row r="168" s="14" customFormat="1">
      <c r="A168" s="14"/>
      <c r="B168" s="257"/>
      <c r="C168" s="258"/>
      <c r="D168" s="239" t="s">
        <v>164</v>
      </c>
      <c r="E168" s="259" t="s">
        <v>1</v>
      </c>
      <c r="F168" s="260" t="s">
        <v>166</v>
      </c>
      <c r="G168" s="258"/>
      <c r="H168" s="261">
        <v>5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164</v>
      </c>
      <c r="AU168" s="267" t="s">
        <v>82</v>
      </c>
      <c r="AV168" s="14" t="s">
        <v>159</v>
      </c>
      <c r="AW168" s="14" t="s">
        <v>30</v>
      </c>
      <c r="AX168" s="14" t="s">
        <v>80</v>
      </c>
      <c r="AY168" s="267" t="s">
        <v>152</v>
      </c>
    </row>
    <row r="169" s="2" customFormat="1" ht="24.15" customHeight="1">
      <c r="A169" s="38"/>
      <c r="B169" s="39"/>
      <c r="C169" s="226" t="s">
        <v>175</v>
      </c>
      <c r="D169" s="226" t="s">
        <v>154</v>
      </c>
      <c r="E169" s="227" t="s">
        <v>654</v>
      </c>
      <c r="F169" s="228" t="s">
        <v>750</v>
      </c>
      <c r="G169" s="229" t="s">
        <v>235</v>
      </c>
      <c r="H169" s="230">
        <v>43.959000000000003</v>
      </c>
      <c r="I169" s="231"/>
      <c r="J169" s="232">
        <f>ROUND(I169*H169,2)</f>
        <v>0</v>
      </c>
      <c r="K169" s="228" t="s">
        <v>158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159</v>
      </c>
      <c r="AT169" s="237" t="s">
        <v>154</v>
      </c>
      <c r="AU169" s="237" t="s">
        <v>82</v>
      </c>
      <c r="AY169" s="17" t="s">
        <v>152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80</v>
      </c>
      <c r="BK169" s="238">
        <f>ROUND(I169*H169,2)</f>
        <v>0</v>
      </c>
      <c r="BL169" s="17" t="s">
        <v>159</v>
      </c>
      <c r="BM169" s="237" t="s">
        <v>289</v>
      </c>
    </row>
    <row r="170" s="2" customFormat="1">
      <c r="A170" s="38"/>
      <c r="B170" s="39"/>
      <c r="C170" s="40"/>
      <c r="D170" s="239" t="s">
        <v>160</v>
      </c>
      <c r="E170" s="40"/>
      <c r="F170" s="240" t="s">
        <v>655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160</v>
      </c>
      <c r="AU170" s="17" t="s">
        <v>82</v>
      </c>
    </row>
    <row r="171" s="2" customFormat="1">
      <c r="A171" s="38"/>
      <c r="B171" s="39"/>
      <c r="C171" s="40"/>
      <c r="D171" s="244" t="s">
        <v>162</v>
      </c>
      <c r="E171" s="40"/>
      <c r="F171" s="245" t="s">
        <v>751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162</v>
      </c>
      <c r="AU171" s="17" t="s">
        <v>82</v>
      </c>
    </row>
    <row r="172" s="15" customFormat="1">
      <c r="A172" s="15"/>
      <c r="B172" s="268"/>
      <c r="C172" s="269"/>
      <c r="D172" s="239" t="s">
        <v>164</v>
      </c>
      <c r="E172" s="270" t="s">
        <v>1</v>
      </c>
      <c r="F172" s="271" t="s">
        <v>845</v>
      </c>
      <c r="G172" s="269"/>
      <c r="H172" s="270" t="s">
        <v>1</v>
      </c>
      <c r="I172" s="272"/>
      <c r="J172" s="269"/>
      <c r="K172" s="269"/>
      <c r="L172" s="273"/>
      <c r="M172" s="274"/>
      <c r="N172" s="275"/>
      <c r="O172" s="275"/>
      <c r="P172" s="275"/>
      <c r="Q172" s="275"/>
      <c r="R172" s="275"/>
      <c r="S172" s="275"/>
      <c r="T172" s="27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7" t="s">
        <v>164</v>
      </c>
      <c r="AU172" s="277" t="s">
        <v>82</v>
      </c>
      <c r="AV172" s="15" t="s">
        <v>80</v>
      </c>
      <c r="AW172" s="15" t="s">
        <v>30</v>
      </c>
      <c r="AX172" s="15" t="s">
        <v>73</v>
      </c>
      <c r="AY172" s="277" t="s">
        <v>152</v>
      </c>
    </row>
    <row r="173" s="13" customFormat="1">
      <c r="A173" s="13"/>
      <c r="B173" s="246"/>
      <c r="C173" s="247"/>
      <c r="D173" s="239" t="s">
        <v>164</v>
      </c>
      <c r="E173" s="248" t="s">
        <v>1</v>
      </c>
      <c r="F173" s="249" t="s">
        <v>846</v>
      </c>
      <c r="G173" s="247"/>
      <c r="H173" s="250">
        <v>10.695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164</v>
      </c>
      <c r="AU173" s="256" t="s">
        <v>82</v>
      </c>
      <c r="AV173" s="13" t="s">
        <v>82</v>
      </c>
      <c r="AW173" s="13" t="s">
        <v>30</v>
      </c>
      <c r="AX173" s="13" t="s">
        <v>73</v>
      </c>
      <c r="AY173" s="256" t="s">
        <v>152</v>
      </c>
    </row>
    <row r="174" s="15" customFormat="1">
      <c r="A174" s="15"/>
      <c r="B174" s="268"/>
      <c r="C174" s="269"/>
      <c r="D174" s="239" t="s">
        <v>164</v>
      </c>
      <c r="E174" s="270" t="s">
        <v>1</v>
      </c>
      <c r="F174" s="271" t="s">
        <v>847</v>
      </c>
      <c r="G174" s="269"/>
      <c r="H174" s="270" t="s">
        <v>1</v>
      </c>
      <c r="I174" s="272"/>
      <c r="J174" s="269"/>
      <c r="K174" s="269"/>
      <c r="L174" s="273"/>
      <c r="M174" s="274"/>
      <c r="N174" s="275"/>
      <c r="O174" s="275"/>
      <c r="P174" s="275"/>
      <c r="Q174" s="275"/>
      <c r="R174" s="275"/>
      <c r="S174" s="275"/>
      <c r="T174" s="27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7" t="s">
        <v>164</v>
      </c>
      <c r="AU174" s="277" t="s">
        <v>82</v>
      </c>
      <c r="AV174" s="15" t="s">
        <v>80</v>
      </c>
      <c r="AW174" s="15" t="s">
        <v>30</v>
      </c>
      <c r="AX174" s="15" t="s">
        <v>73</v>
      </c>
      <c r="AY174" s="277" t="s">
        <v>152</v>
      </c>
    </row>
    <row r="175" s="13" customFormat="1">
      <c r="A175" s="13"/>
      <c r="B175" s="246"/>
      <c r="C175" s="247"/>
      <c r="D175" s="239" t="s">
        <v>164</v>
      </c>
      <c r="E175" s="248" t="s">
        <v>1</v>
      </c>
      <c r="F175" s="249" t="s">
        <v>848</v>
      </c>
      <c r="G175" s="247"/>
      <c r="H175" s="250">
        <v>33.264000000000003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164</v>
      </c>
      <c r="AU175" s="256" t="s">
        <v>82</v>
      </c>
      <c r="AV175" s="13" t="s">
        <v>82</v>
      </c>
      <c r="AW175" s="13" t="s">
        <v>30</v>
      </c>
      <c r="AX175" s="13" t="s">
        <v>73</v>
      </c>
      <c r="AY175" s="256" t="s">
        <v>152</v>
      </c>
    </row>
    <row r="176" s="14" customFormat="1">
      <c r="A176" s="14"/>
      <c r="B176" s="257"/>
      <c r="C176" s="258"/>
      <c r="D176" s="239" t="s">
        <v>164</v>
      </c>
      <c r="E176" s="259" t="s">
        <v>1</v>
      </c>
      <c r="F176" s="260" t="s">
        <v>166</v>
      </c>
      <c r="G176" s="258"/>
      <c r="H176" s="261">
        <v>43.959000000000003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164</v>
      </c>
      <c r="AU176" s="267" t="s">
        <v>82</v>
      </c>
      <c r="AV176" s="14" t="s">
        <v>159</v>
      </c>
      <c r="AW176" s="14" t="s">
        <v>30</v>
      </c>
      <c r="AX176" s="14" t="s">
        <v>80</v>
      </c>
      <c r="AY176" s="267" t="s">
        <v>152</v>
      </c>
    </row>
    <row r="177" s="2" customFormat="1" ht="16.5" customHeight="1">
      <c r="A177" s="38"/>
      <c r="B177" s="39"/>
      <c r="C177" s="278" t="s">
        <v>194</v>
      </c>
      <c r="D177" s="278" t="s">
        <v>225</v>
      </c>
      <c r="E177" s="279" t="s">
        <v>658</v>
      </c>
      <c r="F177" s="280" t="s">
        <v>659</v>
      </c>
      <c r="G177" s="281" t="s">
        <v>228</v>
      </c>
      <c r="H177" s="282">
        <v>79.126000000000005</v>
      </c>
      <c r="I177" s="283"/>
      <c r="J177" s="284">
        <f>ROUND(I177*H177,2)</f>
        <v>0</v>
      </c>
      <c r="K177" s="280" t="s">
        <v>158</v>
      </c>
      <c r="L177" s="285"/>
      <c r="M177" s="286" t="s">
        <v>1</v>
      </c>
      <c r="N177" s="287" t="s">
        <v>38</v>
      </c>
      <c r="O177" s="91"/>
      <c r="P177" s="235">
        <f>O177*H177</f>
        <v>0</v>
      </c>
      <c r="Q177" s="235">
        <v>1</v>
      </c>
      <c r="R177" s="235">
        <f>Q177*H177</f>
        <v>79.126000000000005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181</v>
      </c>
      <c r="AT177" s="237" t="s">
        <v>225</v>
      </c>
      <c r="AU177" s="237" t="s">
        <v>82</v>
      </c>
      <c r="AY177" s="17" t="s">
        <v>152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159</v>
      </c>
      <c r="BM177" s="237" t="s">
        <v>307</v>
      </c>
    </row>
    <row r="178" s="2" customFormat="1">
      <c r="A178" s="38"/>
      <c r="B178" s="39"/>
      <c r="C178" s="40"/>
      <c r="D178" s="239" t="s">
        <v>160</v>
      </c>
      <c r="E178" s="40"/>
      <c r="F178" s="240" t="s">
        <v>659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82</v>
      </c>
    </row>
    <row r="179" s="15" customFormat="1">
      <c r="A179" s="15"/>
      <c r="B179" s="268"/>
      <c r="C179" s="269"/>
      <c r="D179" s="239" t="s">
        <v>164</v>
      </c>
      <c r="E179" s="270" t="s">
        <v>1</v>
      </c>
      <c r="F179" s="271" t="s">
        <v>845</v>
      </c>
      <c r="G179" s="269"/>
      <c r="H179" s="270" t="s">
        <v>1</v>
      </c>
      <c r="I179" s="272"/>
      <c r="J179" s="269"/>
      <c r="K179" s="269"/>
      <c r="L179" s="273"/>
      <c r="M179" s="274"/>
      <c r="N179" s="275"/>
      <c r="O179" s="275"/>
      <c r="P179" s="275"/>
      <c r="Q179" s="275"/>
      <c r="R179" s="275"/>
      <c r="S179" s="275"/>
      <c r="T179" s="27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7" t="s">
        <v>164</v>
      </c>
      <c r="AU179" s="277" t="s">
        <v>82</v>
      </c>
      <c r="AV179" s="15" t="s">
        <v>80</v>
      </c>
      <c r="AW179" s="15" t="s">
        <v>30</v>
      </c>
      <c r="AX179" s="15" t="s">
        <v>73</v>
      </c>
      <c r="AY179" s="277" t="s">
        <v>152</v>
      </c>
    </row>
    <row r="180" s="13" customFormat="1">
      <c r="A180" s="13"/>
      <c r="B180" s="246"/>
      <c r="C180" s="247"/>
      <c r="D180" s="239" t="s">
        <v>164</v>
      </c>
      <c r="E180" s="248" t="s">
        <v>1</v>
      </c>
      <c r="F180" s="249" t="s">
        <v>849</v>
      </c>
      <c r="G180" s="247"/>
      <c r="H180" s="250">
        <v>19.251000000000001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164</v>
      </c>
      <c r="AU180" s="256" t="s">
        <v>82</v>
      </c>
      <c r="AV180" s="13" t="s">
        <v>82</v>
      </c>
      <c r="AW180" s="13" t="s">
        <v>30</v>
      </c>
      <c r="AX180" s="13" t="s">
        <v>73</v>
      </c>
      <c r="AY180" s="256" t="s">
        <v>152</v>
      </c>
    </row>
    <row r="181" s="15" customFormat="1">
      <c r="A181" s="15"/>
      <c r="B181" s="268"/>
      <c r="C181" s="269"/>
      <c r="D181" s="239" t="s">
        <v>164</v>
      </c>
      <c r="E181" s="270" t="s">
        <v>1</v>
      </c>
      <c r="F181" s="271" t="s">
        <v>847</v>
      </c>
      <c r="G181" s="269"/>
      <c r="H181" s="270" t="s">
        <v>1</v>
      </c>
      <c r="I181" s="272"/>
      <c r="J181" s="269"/>
      <c r="K181" s="269"/>
      <c r="L181" s="273"/>
      <c r="M181" s="274"/>
      <c r="N181" s="275"/>
      <c r="O181" s="275"/>
      <c r="P181" s="275"/>
      <c r="Q181" s="275"/>
      <c r="R181" s="275"/>
      <c r="S181" s="275"/>
      <c r="T181" s="27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7" t="s">
        <v>164</v>
      </c>
      <c r="AU181" s="277" t="s">
        <v>82</v>
      </c>
      <c r="AV181" s="15" t="s">
        <v>80</v>
      </c>
      <c r="AW181" s="15" t="s">
        <v>30</v>
      </c>
      <c r="AX181" s="15" t="s">
        <v>73</v>
      </c>
      <c r="AY181" s="277" t="s">
        <v>152</v>
      </c>
    </row>
    <row r="182" s="13" customFormat="1">
      <c r="A182" s="13"/>
      <c r="B182" s="246"/>
      <c r="C182" s="247"/>
      <c r="D182" s="239" t="s">
        <v>164</v>
      </c>
      <c r="E182" s="248" t="s">
        <v>1</v>
      </c>
      <c r="F182" s="249" t="s">
        <v>850</v>
      </c>
      <c r="G182" s="247"/>
      <c r="H182" s="250">
        <v>59.875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164</v>
      </c>
      <c r="AU182" s="256" t="s">
        <v>82</v>
      </c>
      <c r="AV182" s="13" t="s">
        <v>82</v>
      </c>
      <c r="AW182" s="13" t="s">
        <v>30</v>
      </c>
      <c r="AX182" s="13" t="s">
        <v>73</v>
      </c>
      <c r="AY182" s="256" t="s">
        <v>152</v>
      </c>
    </row>
    <row r="183" s="14" customFormat="1">
      <c r="A183" s="14"/>
      <c r="B183" s="257"/>
      <c r="C183" s="258"/>
      <c r="D183" s="239" t="s">
        <v>164</v>
      </c>
      <c r="E183" s="259" t="s">
        <v>1</v>
      </c>
      <c r="F183" s="260" t="s">
        <v>166</v>
      </c>
      <c r="G183" s="258"/>
      <c r="H183" s="261">
        <v>79.126000000000005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164</v>
      </c>
      <c r="AU183" s="267" t="s">
        <v>82</v>
      </c>
      <c r="AV183" s="14" t="s">
        <v>159</v>
      </c>
      <c r="AW183" s="14" t="s">
        <v>30</v>
      </c>
      <c r="AX183" s="14" t="s">
        <v>80</v>
      </c>
      <c r="AY183" s="267" t="s">
        <v>152</v>
      </c>
    </row>
    <row r="184" s="2" customFormat="1" ht="24.15" customHeight="1">
      <c r="A184" s="38"/>
      <c r="B184" s="39"/>
      <c r="C184" s="226" t="s">
        <v>181</v>
      </c>
      <c r="D184" s="226" t="s">
        <v>154</v>
      </c>
      <c r="E184" s="227" t="s">
        <v>206</v>
      </c>
      <c r="F184" s="228" t="s">
        <v>207</v>
      </c>
      <c r="G184" s="229" t="s">
        <v>157</v>
      </c>
      <c r="H184" s="230">
        <v>367.01999999999998</v>
      </c>
      <c r="I184" s="231"/>
      <c r="J184" s="232">
        <f>ROUND(I184*H184,2)</f>
        <v>0</v>
      </c>
      <c r="K184" s="228" t="s">
        <v>158</v>
      </c>
      <c r="L184" s="44"/>
      <c r="M184" s="233" t="s">
        <v>1</v>
      </c>
      <c r="N184" s="234" t="s">
        <v>38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159</v>
      </c>
      <c r="AT184" s="237" t="s">
        <v>154</v>
      </c>
      <c r="AU184" s="237" t="s">
        <v>82</v>
      </c>
      <c r="AY184" s="17" t="s">
        <v>152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80</v>
      </c>
      <c r="BK184" s="238">
        <f>ROUND(I184*H184,2)</f>
        <v>0</v>
      </c>
      <c r="BL184" s="17" t="s">
        <v>159</v>
      </c>
      <c r="BM184" s="237" t="s">
        <v>851</v>
      </c>
    </row>
    <row r="185" s="2" customFormat="1">
      <c r="A185" s="38"/>
      <c r="B185" s="39"/>
      <c r="C185" s="40"/>
      <c r="D185" s="239" t="s">
        <v>160</v>
      </c>
      <c r="E185" s="40"/>
      <c r="F185" s="240" t="s">
        <v>209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160</v>
      </c>
      <c r="AU185" s="17" t="s">
        <v>82</v>
      </c>
    </row>
    <row r="186" s="2" customFormat="1">
      <c r="A186" s="38"/>
      <c r="B186" s="39"/>
      <c r="C186" s="40"/>
      <c r="D186" s="244" t="s">
        <v>162</v>
      </c>
      <c r="E186" s="40"/>
      <c r="F186" s="245" t="s">
        <v>210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162</v>
      </c>
      <c r="AU186" s="17" t="s">
        <v>82</v>
      </c>
    </row>
    <row r="187" s="13" customFormat="1">
      <c r="A187" s="13"/>
      <c r="B187" s="246"/>
      <c r="C187" s="247"/>
      <c r="D187" s="239" t="s">
        <v>164</v>
      </c>
      <c r="E187" s="248" t="s">
        <v>1</v>
      </c>
      <c r="F187" s="249" t="s">
        <v>852</v>
      </c>
      <c r="G187" s="247"/>
      <c r="H187" s="250">
        <v>367.01999999999998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164</v>
      </c>
      <c r="AU187" s="256" t="s">
        <v>82</v>
      </c>
      <c r="AV187" s="13" t="s">
        <v>82</v>
      </c>
      <c r="AW187" s="13" t="s">
        <v>30</v>
      </c>
      <c r="AX187" s="13" t="s">
        <v>73</v>
      </c>
      <c r="AY187" s="256" t="s">
        <v>152</v>
      </c>
    </row>
    <row r="188" s="14" customFormat="1">
      <c r="A188" s="14"/>
      <c r="B188" s="257"/>
      <c r="C188" s="258"/>
      <c r="D188" s="239" t="s">
        <v>164</v>
      </c>
      <c r="E188" s="259" t="s">
        <v>1</v>
      </c>
      <c r="F188" s="260" t="s">
        <v>166</v>
      </c>
      <c r="G188" s="258"/>
      <c r="H188" s="261">
        <v>367.01999999999998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164</v>
      </c>
      <c r="AU188" s="267" t="s">
        <v>82</v>
      </c>
      <c r="AV188" s="14" t="s">
        <v>159</v>
      </c>
      <c r="AW188" s="14" t="s">
        <v>30</v>
      </c>
      <c r="AX188" s="14" t="s">
        <v>80</v>
      </c>
      <c r="AY188" s="267" t="s">
        <v>152</v>
      </c>
    </row>
    <row r="189" s="2" customFormat="1" ht="37.8" customHeight="1">
      <c r="A189" s="38"/>
      <c r="B189" s="39"/>
      <c r="C189" s="226" t="s">
        <v>205</v>
      </c>
      <c r="D189" s="226" t="s">
        <v>154</v>
      </c>
      <c r="E189" s="227" t="s">
        <v>213</v>
      </c>
      <c r="F189" s="228" t="s">
        <v>214</v>
      </c>
      <c r="G189" s="229" t="s">
        <v>157</v>
      </c>
      <c r="H189" s="230">
        <v>192.97999999999999</v>
      </c>
      <c r="I189" s="231"/>
      <c r="J189" s="232">
        <f>ROUND(I189*H189,2)</f>
        <v>0</v>
      </c>
      <c r="K189" s="228" t="s">
        <v>158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159</v>
      </c>
      <c r="AT189" s="237" t="s">
        <v>154</v>
      </c>
      <c r="AU189" s="237" t="s">
        <v>82</v>
      </c>
      <c r="AY189" s="17" t="s">
        <v>152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159</v>
      </c>
      <c r="BM189" s="237" t="s">
        <v>322</v>
      </c>
    </row>
    <row r="190" s="2" customFormat="1">
      <c r="A190" s="38"/>
      <c r="B190" s="39"/>
      <c r="C190" s="40"/>
      <c r="D190" s="239" t="s">
        <v>160</v>
      </c>
      <c r="E190" s="40"/>
      <c r="F190" s="240" t="s">
        <v>216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160</v>
      </c>
      <c r="AU190" s="17" t="s">
        <v>82</v>
      </c>
    </row>
    <row r="191" s="2" customFormat="1">
      <c r="A191" s="38"/>
      <c r="B191" s="39"/>
      <c r="C191" s="40"/>
      <c r="D191" s="244" t="s">
        <v>162</v>
      </c>
      <c r="E191" s="40"/>
      <c r="F191" s="245" t="s">
        <v>217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162</v>
      </c>
      <c r="AU191" s="17" t="s">
        <v>82</v>
      </c>
    </row>
    <row r="192" s="15" customFormat="1">
      <c r="A192" s="15"/>
      <c r="B192" s="268"/>
      <c r="C192" s="269"/>
      <c r="D192" s="239" t="s">
        <v>164</v>
      </c>
      <c r="E192" s="270" t="s">
        <v>1</v>
      </c>
      <c r="F192" s="271" t="s">
        <v>853</v>
      </c>
      <c r="G192" s="269"/>
      <c r="H192" s="270" t="s">
        <v>1</v>
      </c>
      <c r="I192" s="272"/>
      <c r="J192" s="269"/>
      <c r="K192" s="269"/>
      <c r="L192" s="273"/>
      <c r="M192" s="274"/>
      <c r="N192" s="275"/>
      <c r="O192" s="275"/>
      <c r="P192" s="275"/>
      <c r="Q192" s="275"/>
      <c r="R192" s="275"/>
      <c r="S192" s="275"/>
      <c r="T192" s="27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7" t="s">
        <v>164</v>
      </c>
      <c r="AU192" s="277" t="s">
        <v>82</v>
      </c>
      <c r="AV192" s="15" t="s">
        <v>80</v>
      </c>
      <c r="AW192" s="15" t="s">
        <v>30</v>
      </c>
      <c r="AX192" s="15" t="s">
        <v>73</v>
      </c>
      <c r="AY192" s="277" t="s">
        <v>152</v>
      </c>
    </row>
    <row r="193" s="13" customFormat="1">
      <c r="A193" s="13"/>
      <c r="B193" s="246"/>
      <c r="C193" s="247"/>
      <c r="D193" s="239" t="s">
        <v>164</v>
      </c>
      <c r="E193" s="248" t="s">
        <v>1</v>
      </c>
      <c r="F193" s="249" t="s">
        <v>854</v>
      </c>
      <c r="G193" s="247"/>
      <c r="H193" s="250">
        <v>132.97999999999999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164</v>
      </c>
      <c r="AU193" s="256" t="s">
        <v>82</v>
      </c>
      <c r="AV193" s="13" t="s">
        <v>82</v>
      </c>
      <c r="AW193" s="13" t="s">
        <v>30</v>
      </c>
      <c r="AX193" s="13" t="s">
        <v>73</v>
      </c>
      <c r="AY193" s="256" t="s">
        <v>152</v>
      </c>
    </row>
    <row r="194" s="15" customFormat="1">
      <c r="A194" s="15"/>
      <c r="B194" s="268"/>
      <c r="C194" s="269"/>
      <c r="D194" s="239" t="s">
        <v>164</v>
      </c>
      <c r="E194" s="270" t="s">
        <v>1</v>
      </c>
      <c r="F194" s="271" t="s">
        <v>855</v>
      </c>
      <c r="G194" s="269"/>
      <c r="H194" s="270" t="s">
        <v>1</v>
      </c>
      <c r="I194" s="272"/>
      <c r="J194" s="269"/>
      <c r="K194" s="269"/>
      <c r="L194" s="273"/>
      <c r="M194" s="274"/>
      <c r="N194" s="275"/>
      <c r="O194" s="275"/>
      <c r="P194" s="275"/>
      <c r="Q194" s="275"/>
      <c r="R194" s="275"/>
      <c r="S194" s="275"/>
      <c r="T194" s="27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7" t="s">
        <v>164</v>
      </c>
      <c r="AU194" s="277" t="s">
        <v>82</v>
      </c>
      <c r="AV194" s="15" t="s">
        <v>80</v>
      </c>
      <c r="AW194" s="15" t="s">
        <v>30</v>
      </c>
      <c r="AX194" s="15" t="s">
        <v>73</v>
      </c>
      <c r="AY194" s="277" t="s">
        <v>152</v>
      </c>
    </row>
    <row r="195" s="13" customFormat="1">
      <c r="A195" s="13"/>
      <c r="B195" s="246"/>
      <c r="C195" s="247"/>
      <c r="D195" s="239" t="s">
        <v>164</v>
      </c>
      <c r="E195" s="248" t="s">
        <v>1</v>
      </c>
      <c r="F195" s="249" t="s">
        <v>223</v>
      </c>
      <c r="G195" s="247"/>
      <c r="H195" s="250">
        <v>60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164</v>
      </c>
      <c r="AU195" s="256" t="s">
        <v>82</v>
      </c>
      <c r="AV195" s="13" t="s">
        <v>82</v>
      </c>
      <c r="AW195" s="13" t="s">
        <v>30</v>
      </c>
      <c r="AX195" s="13" t="s">
        <v>73</v>
      </c>
      <c r="AY195" s="256" t="s">
        <v>152</v>
      </c>
    </row>
    <row r="196" s="14" customFormat="1">
      <c r="A196" s="14"/>
      <c r="B196" s="257"/>
      <c r="C196" s="258"/>
      <c r="D196" s="239" t="s">
        <v>164</v>
      </c>
      <c r="E196" s="259" t="s">
        <v>1</v>
      </c>
      <c r="F196" s="260" t="s">
        <v>166</v>
      </c>
      <c r="G196" s="258"/>
      <c r="H196" s="261">
        <v>192.97999999999999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7" t="s">
        <v>164</v>
      </c>
      <c r="AU196" s="267" t="s">
        <v>82</v>
      </c>
      <c r="AV196" s="14" t="s">
        <v>159</v>
      </c>
      <c r="AW196" s="14" t="s">
        <v>30</v>
      </c>
      <c r="AX196" s="14" t="s">
        <v>80</v>
      </c>
      <c r="AY196" s="267" t="s">
        <v>152</v>
      </c>
    </row>
    <row r="197" s="2" customFormat="1" ht="16.5" customHeight="1">
      <c r="A197" s="38"/>
      <c r="B197" s="39"/>
      <c r="C197" s="278" t="s">
        <v>212</v>
      </c>
      <c r="D197" s="278" t="s">
        <v>225</v>
      </c>
      <c r="E197" s="279" t="s">
        <v>226</v>
      </c>
      <c r="F197" s="280" t="s">
        <v>227</v>
      </c>
      <c r="G197" s="281" t="s">
        <v>228</v>
      </c>
      <c r="H197" s="282">
        <v>54.033999999999999</v>
      </c>
      <c r="I197" s="283"/>
      <c r="J197" s="284">
        <f>ROUND(I197*H197,2)</f>
        <v>0</v>
      </c>
      <c r="K197" s="280" t="s">
        <v>158</v>
      </c>
      <c r="L197" s="285"/>
      <c r="M197" s="286" t="s">
        <v>1</v>
      </c>
      <c r="N197" s="287" t="s">
        <v>38</v>
      </c>
      <c r="O197" s="91"/>
      <c r="P197" s="235">
        <f>O197*H197</f>
        <v>0</v>
      </c>
      <c r="Q197" s="235">
        <v>1</v>
      </c>
      <c r="R197" s="235">
        <f>Q197*H197</f>
        <v>54.033999999999999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181</v>
      </c>
      <c r="AT197" s="237" t="s">
        <v>225</v>
      </c>
      <c r="AU197" s="237" t="s">
        <v>82</v>
      </c>
      <c r="AY197" s="17" t="s">
        <v>152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80</v>
      </c>
      <c r="BK197" s="238">
        <f>ROUND(I197*H197,2)</f>
        <v>0</v>
      </c>
      <c r="BL197" s="17" t="s">
        <v>159</v>
      </c>
      <c r="BM197" s="237" t="s">
        <v>338</v>
      </c>
    </row>
    <row r="198" s="2" customFormat="1">
      <c r="A198" s="38"/>
      <c r="B198" s="39"/>
      <c r="C198" s="40"/>
      <c r="D198" s="239" t="s">
        <v>160</v>
      </c>
      <c r="E198" s="40"/>
      <c r="F198" s="240" t="s">
        <v>227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160</v>
      </c>
      <c r="AU198" s="17" t="s">
        <v>82</v>
      </c>
    </row>
    <row r="199" s="13" customFormat="1">
      <c r="A199" s="13"/>
      <c r="B199" s="246"/>
      <c r="C199" s="247"/>
      <c r="D199" s="239" t="s">
        <v>164</v>
      </c>
      <c r="E199" s="248" t="s">
        <v>1</v>
      </c>
      <c r="F199" s="249" t="s">
        <v>856</v>
      </c>
      <c r="G199" s="247"/>
      <c r="H199" s="250">
        <v>54.033999999999999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164</v>
      </c>
      <c r="AU199" s="256" t="s">
        <v>82</v>
      </c>
      <c r="AV199" s="13" t="s">
        <v>82</v>
      </c>
      <c r="AW199" s="13" t="s">
        <v>30</v>
      </c>
      <c r="AX199" s="13" t="s">
        <v>73</v>
      </c>
      <c r="AY199" s="256" t="s">
        <v>152</v>
      </c>
    </row>
    <row r="200" s="14" customFormat="1">
      <c r="A200" s="14"/>
      <c r="B200" s="257"/>
      <c r="C200" s="258"/>
      <c r="D200" s="239" t="s">
        <v>164</v>
      </c>
      <c r="E200" s="259" t="s">
        <v>1</v>
      </c>
      <c r="F200" s="260" t="s">
        <v>166</v>
      </c>
      <c r="G200" s="258"/>
      <c r="H200" s="261">
        <v>54.033999999999999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164</v>
      </c>
      <c r="AU200" s="267" t="s">
        <v>82</v>
      </c>
      <c r="AV200" s="14" t="s">
        <v>159</v>
      </c>
      <c r="AW200" s="14" t="s">
        <v>30</v>
      </c>
      <c r="AX200" s="14" t="s">
        <v>80</v>
      </c>
      <c r="AY200" s="267" t="s">
        <v>152</v>
      </c>
    </row>
    <row r="201" s="2" customFormat="1" ht="24.15" customHeight="1">
      <c r="A201" s="38"/>
      <c r="B201" s="39"/>
      <c r="C201" s="226" t="s">
        <v>224</v>
      </c>
      <c r="D201" s="226" t="s">
        <v>154</v>
      </c>
      <c r="E201" s="227" t="s">
        <v>857</v>
      </c>
      <c r="F201" s="228" t="s">
        <v>858</v>
      </c>
      <c r="G201" s="229" t="s">
        <v>157</v>
      </c>
      <c r="H201" s="230">
        <v>632.98000000000002</v>
      </c>
      <c r="I201" s="231"/>
      <c r="J201" s="232">
        <f>ROUND(I201*H201,2)</f>
        <v>0</v>
      </c>
      <c r="K201" s="228" t="s">
        <v>158</v>
      </c>
      <c r="L201" s="44"/>
      <c r="M201" s="233" t="s">
        <v>1</v>
      </c>
      <c r="N201" s="234" t="s">
        <v>38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159</v>
      </c>
      <c r="AT201" s="237" t="s">
        <v>154</v>
      </c>
      <c r="AU201" s="237" t="s">
        <v>82</v>
      </c>
      <c r="AY201" s="17" t="s">
        <v>152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80</v>
      </c>
      <c r="BK201" s="238">
        <f>ROUND(I201*H201,2)</f>
        <v>0</v>
      </c>
      <c r="BL201" s="17" t="s">
        <v>159</v>
      </c>
      <c r="BM201" s="237" t="s">
        <v>859</v>
      </c>
    </row>
    <row r="202" s="2" customFormat="1">
      <c r="A202" s="38"/>
      <c r="B202" s="39"/>
      <c r="C202" s="40"/>
      <c r="D202" s="239" t="s">
        <v>160</v>
      </c>
      <c r="E202" s="40"/>
      <c r="F202" s="240" t="s">
        <v>860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82</v>
      </c>
    </row>
    <row r="203" s="2" customFormat="1">
      <c r="A203" s="38"/>
      <c r="B203" s="39"/>
      <c r="C203" s="40"/>
      <c r="D203" s="244" t="s">
        <v>162</v>
      </c>
      <c r="E203" s="40"/>
      <c r="F203" s="245" t="s">
        <v>861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162</v>
      </c>
      <c r="AU203" s="17" t="s">
        <v>82</v>
      </c>
    </row>
    <row r="204" s="13" customFormat="1">
      <c r="A204" s="13"/>
      <c r="B204" s="246"/>
      <c r="C204" s="247"/>
      <c r="D204" s="239" t="s">
        <v>164</v>
      </c>
      <c r="E204" s="248" t="s">
        <v>1</v>
      </c>
      <c r="F204" s="249" t="s">
        <v>862</v>
      </c>
      <c r="G204" s="247"/>
      <c r="H204" s="250">
        <v>632.98000000000002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164</v>
      </c>
      <c r="AU204" s="256" t="s">
        <v>82</v>
      </c>
      <c r="AV204" s="13" t="s">
        <v>82</v>
      </c>
      <c r="AW204" s="13" t="s">
        <v>30</v>
      </c>
      <c r="AX204" s="13" t="s">
        <v>73</v>
      </c>
      <c r="AY204" s="256" t="s">
        <v>152</v>
      </c>
    </row>
    <row r="205" s="14" customFormat="1">
      <c r="A205" s="14"/>
      <c r="B205" s="257"/>
      <c r="C205" s="258"/>
      <c r="D205" s="239" t="s">
        <v>164</v>
      </c>
      <c r="E205" s="259" t="s">
        <v>1</v>
      </c>
      <c r="F205" s="260" t="s">
        <v>166</v>
      </c>
      <c r="G205" s="258"/>
      <c r="H205" s="261">
        <v>632.98000000000002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164</v>
      </c>
      <c r="AU205" s="267" t="s">
        <v>82</v>
      </c>
      <c r="AV205" s="14" t="s">
        <v>159</v>
      </c>
      <c r="AW205" s="14" t="s">
        <v>30</v>
      </c>
      <c r="AX205" s="14" t="s">
        <v>80</v>
      </c>
      <c r="AY205" s="267" t="s">
        <v>152</v>
      </c>
    </row>
    <row r="206" s="2" customFormat="1" ht="16.5" customHeight="1">
      <c r="A206" s="38"/>
      <c r="B206" s="39"/>
      <c r="C206" s="278" t="s">
        <v>8</v>
      </c>
      <c r="D206" s="278" t="s">
        <v>225</v>
      </c>
      <c r="E206" s="279" t="s">
        <v>863</v>
      </c>
      <c r="F206" s="280" t="s">
        <v>864</v>
      </c>
      <c r="G206" s="281" t="s">
        <v>536</v>
      </c>
      <c r="H206" s="282">
        <v>12.659000000000001</v>
      </c>
      <c r="I206" s="283"/>
      <c r="J206" s="284">
        <f>ROUND(I206*H206,2)</f>
        <v>0</v>
      </c>
      <c r="K206" s="280" t="s">
        <v>158</v>
      </c>
      <c r="L206" s="285"/>
      <c r="M206" s="286" t="s">
        <v>1</v>
      </c>
      <c r="N206" s="287" t="s">
        <v>38</v>
      </c>
      <c r="O206" s="91"/>
      <c r="P206" s="235">
        <f>O206*H206</f>
        <v>0</v>
      </c>
      <c r="Q206" s="235">
        <v>0.001</v>
      </c>
      <c r="R206" s="235">
        <f>Q206*H206</f>
        <v>0.012659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181</v>
      </c>
      <c r="AT206" s="237" t="s">
        <v>225</v>
      </c>
      <c r="AU206" s="237" t="s">
        <v>82</v>
      </c>
      <c r="AY206" s="17" t="s">
        <v>152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80</v>
      </c>
      <c r="BK206" s="238">
        <f>ROUND(I206*H206,2)</f>
        <v>0</v>
      </c>
      <c r="BL206" s="17" t="s">
        <v>159</v>
      </c>
      <c r="BM206" s="237" t="s">
        <v>865</v>
      </c>
    </row>
    <row r="207" s="2" customFormat="1">
      <c r="A207" s="38"/>
      <c r="B207" s="39"/>
      <c r="C207" s="40"/>
      <c r="D207" s="239" t="s">
        <v>160</v>
      </c>
      <c r="E207" s="40"/>
      <c r="F207" s="240" t="s">
        <v>864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160</v>
      </c>
      <c r="AU207" s="17" t="s">
        <v>82</v>
      </c>
    </row>
    <row r="208" s="15" customFormat="1">
      <c r="A208" s="15"/>
      <c r="B208" s="268"/>
      <c r="C208" s="269"/>
      <c r="D208" s="239" t="s">
        <v>164</v>
      </c>
      <c r="E208" s="270" t="s">
        <v>1</v>
      </c>
      <c r="F208" s="271" t="s">
        <v>866</v>
      </c>
      <c r="G208" s="269"/>
      <c r="H208" s="270" t="s">
        <v>1</v>
      </c>
      <c r="I208" s="272"/>
      <c r="J208" s="269"/>
      <c r="K208" s="269"/>
      <c r="L208" s="273"/>
      <c r="M208" s="274"/>
      <c r="N208" s="275"/>
      <c r="O208" s="275"/>
      <c r="P208" s="275"/>
      <c r="Q208" s="275"/>
      <c r="R208" s="275"/>
      <c r="S208" s="275"/>
      <c r="T208" s="27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7" t="s">
        <v>164</v>
      </c>
      <c r="AU208" s="277" t="s">
        <v>82</v>
      </c>
      <c r="AV208" s="15" t="s">
        <v>80</v>
      </c>
      <c r="AW208" s="15" t="s">
        <v>30</v>
      </c>
      <c r="AX208" s="15" t="s">
        <v>73</v>
      </c>
      <c r="AY208" s="277" t="s">
        <v>152</v>
      </c>
    </row>
    <row r="209" s="13" customFormat="1">
      <c r="A209" s="13"/>
      <c r="B209" s="246"/>
      <c r="C209" s="247"/>
      <c r="D209" s="239" t="s">
        <v>164</v>
      </c>
      <c r="E209" s="248" t="s">
        <v>1</v>
      </c>
      <c r="F209" s="249" t="s">
        <v>867</v>
      </c>
      <c r="G209" s="247"/>
      <c r="H209" s="250">
        <v>12.659000000000001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164</v>
      </c>
      <c r="AU209" s="256" t="s">
        <v>82</v>
      </c>
      <c r="AV209" s="13" t="s">
        <v>82</v>
      </c>
      <c r="AW209" s="13" t="s">
        <v>30</v>
      </c>
      <c r="AX209" s="13" t="s">
        <v>73</v>
      </c>
      <c r="AY209" s="256" t="s">
        <v>152</v>
      </c>
    </row>
    <row r="210" s="14" customFormat="1">
      <c r="A210" s="14"/>
      <c r="B210" s="257"/>
      <c r="C210" s="258"/>
      <c r="D210" s="239" t="s">
        <v>164</v>
      </c>
      <c r="E210" s="259" t="s">
        <v>1</v>
      </c>
      <c r="F210" s="260" t="s">
        <v>166</v>
      </c>
      <c r="G210" s="258"/>
      <c r="H210" s="261">
        <v>12.659000000000001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164</v>
      </c>
      <c r="AU210" s="267" t="s">
        <v>82</v>
      </c>
      <c r="AV210" s="14" t="s">
        <v>159</v>
      </c>
      <c r="AW210" s="14" t="s">
        <v>30</v>
      </c>
      <c r="AX210" s="14" t="s">
        <v>80</v>
      </c>
      <c r="AY210" s="267" t="s">
        <v>152</v>
      </c>
    </row>
    <row r="211" s="12" customFormat="1" ht="22.8" customHeight="1">
      <c r="A211" s="12"/>
      <c r="B211" s="210"/>
      <c r="C211" s="211"/>
      <c r="D211" s="212" t="s">
        <v>72</v>
      </c>
      <c r="E211" s="224" t="s">
        <v>663</v>
      </c>
      <c r="F211" s="224" t="s">
        <v>664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SUM(P212:P223)</f>
        <v>0</v>
      </c>
      <c r="Q211" s="218"/>
      <c r="R211" s="219">
        <f>SUM(R212:R223)</f>
        <v>0.039269999999999999</v>
      </c>
      <c r="S211" s="218"/>
      <c r="T211" s="220">
        <f>SUM(T212:T223)</f>
        <v>23.587199999999999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80</v>
      </c>
      <c r="AT211" s="222" t="s">
        <v>72</v>
      </c>
      <c r="AU211" s="222" t="s">
        <v>80</v>
      </c>
      <c r="AY211" s="221" t="s">
        <v>152</v>
      </c>
      <c r="BK211" s="223">
        <f>SUM(BK212:BK223)</f>
        <v>0</v>
      </c>
    </row>
    <row r="212" s="2" customFormat="1" ht="24.15" customHeight="1">
      <c r="A212" s="38"/>
      <c r="B212" s="39"/>
      <c r="C212" s="226" t="s">
        <v>244</v>
      </c>
      <c r="D212" s="226" t="s">
        <v>154</v>
      </c>
      <c r="E212" s="227" t="s">
        <v>665</v>
      </c>
      <c r="F212" s="228" t="s">
        <v>868</v>
      </c>
      <c r="G212" s="229" t="s">
        <v>235</v>
      </c>
      <c r="H212" s="230">
        <v>15.119999999999999</v>
      </c>
      <c r="I212" s="231"/>
      <c r="J212" s="232">
        <f>ROUND(I212*H212,2)</f>
        <v>0</v>
      </c>
      <c r="K212" s="228" t="s">
        <v>158</v>
      </c>
      <c r="L212" s="44"/>
      <c r="M212" s="233" t="s">
        <v>1</v>
      </c>
      <c r="N212" s="234" t="s">
        <v>38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1.5600000000000001</v>
      </c>
      <c r="T212" s="236">
        <f>S212*H212</f>
        <v>23.587199999999999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159</v>
      </c>
      <c r="AT212" s="237" t="s">
        <v>154</v>
      </c>
      <c r="AU212" s="237" t="s">
        <v>82</v>
      </c>
      <c r="AY212" s="17" t="s">
        <v>152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80</v>
      </c>
      <c r="BK212" s="238">
        <f>ROUND(I212*H212,2)</f>
        <v>0</v>
      </c>
      <c r="BL212" s="17" t="s">
        <v>159</v>
      </c>
      <c r="BM212" s="237" t="s">
        <v>351</v>
      </c>
    </row>
    <row r="213" s="2" customFormat="1">
      <c r="A213" s="38"/>
      <c r="B213" s="39"/>
      <c r="C213" s="40"/>
      <c r="D213" s="239" t="s">
        <v>160</v>
      </c>
      <c r="E213" s="40"/>
      <c r="F213" s="240" t="s">
        <v>666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160</v>
      </c>
      <c r="AU213" s="17" t="s">
        <v>82</v>
      </c>
    </row>
    <row r="214" s="2" customFormat="1">
      <c r="A214" s="38"/>
      <c r="B214" s="39"/>
      <c r="C214" s="40"/>
      <c r="D214" s="244" t="s">
        <v>162</v>
      </c>
      <c r="E214" s="40"/>
      <c r="F214" s="245" t="s">
        <v>869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162</v>
      </c>
      <c r="AU214" s="17" t="s">
        <v>82</v>
      </c>
    </row>
    <row r="215" s="15" customFormat="1">
      <c r="A215" s="15"/>
      <c r="B215" s="268"/>
      <c r="C215" s="269"/>
      <c r="D215" s="239" t="s">
        <v>164</v>
      </c>
      <c r="E215" s="270" t="s">
        <v>1</v>
      </c>
      <c r="F215" s="271" t="s">
        <v>870</v>
      </c>
      <c r="G215" s="269"/>
      <c r="H215" s="270" t="s">
        <v>1</v>
      </c>
      <c r="I215" s="272"/>
      <c r="J215" s="269"/>
      <c r="K215" s="269"/>
      <c r="L215" s="273"/>
      <c r="M215" s="274"/>
      <c r="N215" s="275"/>
      <c r="O215" s="275"/>
      <c r="P215" s="275"/>
      <c r="Q215" s="275"/>
      <c r="R215" s="275"/>
      <c r="S215" s="275"/>
      <c r="T215" s="27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7" t="s">
        <v>164</v>
      </c>
      <c r="AU215" s="277" t="s">
        <v>82</v>
      </c>
      <c r="AV215" s="15" t="s">
        <v>80</v>
      </c>
      <c r="AW215" s="15" t="s">
        <v>30</v>
      </c>
      <c r="AX215" s="15" t="s">
        <v>73</v>
      </c>
      <c r="AY215" s="277" t="s">
        <v>152</v>
      </c>
    </row>
    <row r="216" s="13" customFormat="1">
      <c r="A216" s="13"/>
      <c r="B216" s="246"/>
      <c r="C216" s="247"/>
      <c r="D216" s="239" t="s">
        <v>164</v>
      </c>
      <c r="E216" s="248" t="s">
        <v>1</v>
      </c>
      <c r="F216" s="249" t="s">
        <v>871</v>
      </c>
      <c r="G216" s="247"/>
      <c r="H216" s="250">
        <v>15.119999999999999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164</v>
      </c>
      <c r="AU216" s="256" t="s">
        <v>82</v>
      </c>
      <c r="AV216" s="13" t="s">
        <v>82</v>
      </c>
      <c r="AW216" s="13" t="s">
        <v>30</v>
      </c>
      <c r="AX216" s="13" t="s">
        <v>73</v>
      </c>
      <c r="AY216" s="256" t="s">
        <v>152</v>
      </c>
    </row>
    <row r="217" s="14" customFormat="1">
      <c r="A217" s="14"/>
      <c r="B217" s="257"/>
      <c r="C217" s="258"/>
      <c r="D217" s="239" t="s">
        <v>164</v>
      </c>
      <c r="E217" s="259" t="s">
        <v>1</v>
      </c>
      <c r="F217" s="260" t="s">
        <v>166</v>
      </c>
      <c r="G217" s="258"/>
      <c r="H217" s="261">
        <v>15.119999999999999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164</v>
      </c>
      <c r="AU217" s="267" t="s">
        <v>82</v>
      </c>
      <c r="AV217" s="14" t="s">
        <v>159</v>
      </c>
      <c r="AW217" s="14" t="s">
        <v>30</v>
      </c>
      <c r="AX217" s="14" t="s">
        <v>80</v>
      </c>
      <c r="AY217" s="267" t="s">
        <v>152</v>
      </c>
    </row>
    <row r="218" s="2" customFormat="1" ht="24.15" customHeight="1">
      <c r="A218" s="38"/>
      <c r="B218" s="39"/>
      <c r="C218" s="226" t="s">
        <v>186</v>
      </c>
      <c r="D218" s="226" t="s">
        <v>154</v>
      </c>
      <c r="E218" s="227" t="s">
        <v>757</v>
      </c>
      <c r="F218" s="228" t="s">
        <v>758</v>
      </c>
      <c r="G218" s="229" t="s">
        <v>174</v>
      </c>
      <c r="H218" s="230">
        <v>1</v>
      </c>
      <c r="I218" s="231"/>
      <c r="J218" s="232">
        <f>ROUND(I218*H218,2)</f>
        <v>0</v>
      </c>
      <c r="K218" s="228" t="s">
        <v>158</v>
      </c>
      <c r="L218" s="44"/>
      <c r="M218" s="233" t="s">
        <v>1</v>
      </c>
      <c r="N218" s="234" t="s">
        <v>38</v>
      </c>
      <c r="O218" s="91"/>
      <c r="P218" s="235">
        <f>O218*H218</f>
        <v>0</v>
      </c>
      <c r="Q218" s="235">
        <v>0.039269999999999999</v>
      </c>
      <c r="R218" s="235">
        <f>Q218*H218</f>
        <v>0.039269999999999999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159</v>
      </c>
      <c r="AT218" s="237" t="s">
        <v>154</v>
      </c>
      <c r="AU218" s="237" t="s">
        <v>82</v>
      </c>
      <c r="AY218" s="17" t="s">
        <v>152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80</v>
      </c>
      <c r="BK218" s="238">
        <f>ROUND(I218*H218,2)</f>
        <v>0</v>
      </c>
      <c r="BL218" s="17" t="s">
        <v>159</v>
      </c>
      <c r="BM218" s="237" t="s">
        <v>215</v>
      </c>
    </row>
    <row r="219" s="2" customFormat="1">
      <c r="A219" s="38"/>
      <c r="B219" s="39"/>
      <c r="C219" s="40"/>
      <c r="D219" s="239" t="s">
        <v>160</v>
      </c>
      <c r="E219" s="40"/>
      <c r="F219" s="240" t="s">
        <v>758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160</v>
      </c>
      <c r="AU219" s="17" t="s">
        <v>82</v>
      </c>
    </row>
    <row r="220" s="2" customFormat="1">
      <c r="A220" s="38"/>
      <c r="B220" s="39"/>
      <c r="C220" s="40"/>
      <c r="D220" s="244" t="s">
        <v>162</v>
      </c>
      <c r="E220" s="40"/>
      <c r="F220" s="245" t="s">
        <v>759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162</v>
      </c>
      <c r="AU220" s="17" t="s">
        <v>82</v>
      </c>
    </row>
    <row r="221" s="15" customFormat="1">
      <c r="A221" s="15"/>
      <c r="B221" s="268"/>
      <c r="C221" s="269"/>
      <c r="D221" s="239" t="s">
        <v>164</v>
      </c>
      <c r="E221" s="270" t="s">
        <v>1</v>
      </c>
      <c r="F221" s="271" t="s">
        <v>760</v>
      </c>
      <c r="G221" s="269"/>
      <c r="H221" s="270" t="s">
        <v>1</v>
      </c>
      <c r="I221" s="272"/>
      <c r="J221" s="269"/>
      <c r="K221" s="269"/>
      <c r="L221" s="273"/>
      <c r="M221" s="274"/>
      <c r="N221" s="275"/>
      <c r="O221" s="275"/>
      <c r="P221" s="275"/>
      <c r="Q221" s="275"/>
      <c r="R221" s="275"/>
      <c r="S221" s="275"/>
      <c r="T221" s="27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7" t="s">
        <v>164</v>
      </c>
      <c r="AU221" s="277" t="s">
        <v>82</v>
      </c>
      <c r="AV221" s="15" t="s">
        <v>80</v>
      </c>
      <c r="AW221" s="15" t="s">
        <v>30</v>
      </c>
      <c r="AX221" s="15" t="s">
        <v>73</v>
      </c>
      <c r="AY221" s="277" t="s">
        <v>152</v>
      </c>
    </row>
    <row r="222" s="13" customFormat="1">
      <c r="A222" s="13"/>
      <c r="B222" s="246"/>
      <c r="C222" s="247"/>
      <c r="D222" s="239" t="s">
        <v>164</v>
      </c>
      <c r="E222" s="248" t="s">
        <v>1</v>
      </c>
      <c r="F222" s="249" t="s">
        <v>80</v>
      </c>
      <c r="G222" s="247"/>
      <c r="H222" s="250">
        <v>1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164</v>
      </c>
      <c r="AU222" s="256" t="s">
        <v>82</v>
      </c>
      <c r="AV222" s="13" t="s">
        <v>82</v>
      </c>
      <c r="AW222" s="13" t="s">
        <v>30</v>
      </c>
      <c r="AX222" s="13" t="s">
        <v>73</v>
      </c>
      <c r="AY222" s="256" t="s">
        <v>152</v>
      </c>
    </row>
    <row r="223" s="14" customFormat="1">
      <c r="A223" s="14"/>
      <c r="B223" s="257"/>
      <c r="C223" s="258"/>
      <c r="D223" s="239" t="s">
        <v>164</v>
      </c>
      <c r="E223" s="259" t="s">
        <v>1</v>
      </c>
      <c r="F223" s="260" t="s">
        <v>166</v>
      </c>
      <c r="G223" s="258"/>
      <c r="H223" s="261">
        <v>1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7" t="s">
        <v>164</v>
      </c>
      <c r="AU223" s="267" t="s">
        <v>82</v>
      </c>
      <c r="AV223" s="14" t="s">
        <v>159</v>
      </c>
      <c r="AW223" s="14" t="s">
        <v>30</v>
      </c>
      <c r="AX223" s="14" t="s">
        <v>80</v>
      </c>
      <c r="AY223" s="267" t="s">
        <v>152</v>
      </c>
    </row>
    <row r="224" s="12" customFormat="1" ht="22.8" customHeight="1">
      <c r="A224" s="12"/>
      <c r="B224" s="210"/>
      <c r="C224" s="211"/>
      <c r="D224" s="212" t="s">
        <v>72</v>
      </c>
      <c r="E224" s="224" t="s">
        <v>205</v>
      </c>
      <c r="F224" s="224" t="s">
        <v>232</v>
      </c>
      <c r="G224" s="211"/>
      <c r="H224" s="211"/>
      <c r="I224" s="214"/>
      <c r="J224" s="225">
        <f>BK224</f>
        <v>0</v>
      </c>
      <c r="K224" s="211"/>
      <c r="L224" s="216"/>
      <c r="M224" s="217"/>
      <c r="N224" s="218"/>
      <c r="O224" s="218"/>
      <c r="P224" s="219">
        <f>SUM(P225:P230)</f>
        <v>0</v>
      </c>
      <c r="Q224" s="218"/>
      <c r="R224" s="219">
        <f>SUM(R225:R230)</f>
        <v>0</v>
      </c>
      <c r="S224" s="218"/>
      <c r="T224" s="220">
        <f>SUM(T225:T230)</f>
        <v>0.042000000000000003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1" t="s">
        <v>80</v>
      </c>
      <c r="AT224" s="222" t="s">
        <v>72</v>
      </c>
      <c r="AU224" s="222" t="s">
        <v>80</v>
      </c>
      <c r="AY224" s="221" t="s">
        <v>152</v>
      </c>
      <c r="BK224" s="223">
        <f>SUM(BK225:BK230)</f>
        <v>0</v>
      </c>
    </row>
    <row r="225" s="2" customFormat="1" ht="24.15" customHeight="1">
      <c r="A225" s="38"/>
      <c r="B225" s="39"/>
      <c r="C225" s="226" t="s">
        <v>267</v>
      </c>
      <c r="D225" s="226" t="s">
        <v>154</v>
      </c>
      <c r="E225" s="227" t="s">
        <v>680</v>
      </c>
      <c r="F225" s="228" t="s">
        <v>681</v>
      </c>
      <c r="G225" s="229" t="s">
        <v>174</v>
      </c>
      <c r="H225" s="230">
        <v>14</v>
      </c>
      <c r="I225" s="231"/>
      <c r="J225" s="232">
        <f>ROUND(I225*H225,2)</f>
        <v>0</v>
      </c>
      <c r="K225" s="228" t="s">
        <v>158</v>
      </c>
      <c r="L225" s="44"/>
      <c r="M225" s="233" t="s">
        <v>1</v>
      </c>
      <c r="N225" s="234" t="s">
        <v>38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0.0030000000000000001</v>
      </c>
      <c r="T225" s="236">
        <f>S225*H225</f>
        <v>0.042000000000000003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159</v>
      </c>
      <c r="AT225" s="237" t="s">
        <v>154</v>
      </c>
      <c r="AU225" s="237" t="s">
        <v>82</v>
      </c>
      <c r="AY225" s="17" t="s">
        <v>152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80</v>
      </c>
      <c r="BK225" s="238">
        <f>ROUND(I225*H225,2)</f>
        <v>0</v>
      </c>
      <c r="BL225" s="17" t="s">
        <v>159</v>
      </c>
      <c r="BM225" s="237" t="s">
        <v>872</v>
      </c>
    </row>
    <row r="226" s="2" customFormat="1">
      <c r="A226" s="38"/>
      <c r="B226" s="39"/>
      <c r="C226" s="40"/>
      <c r="D226" s="239" t="s">
        <v>160</v>
      </c>
      <c r="E226" s="40"/>
      <c r="F226" s="240" t="s">
        <v>683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160</v>
      </c>
      <c r="AU226" s="17" t="s">
        <v>82</v>
      </c>
    </row>
    <row r="227" s="2" customFormat="1">
      <c r="A227" s="38"/>
      <c r="B227" s="39"/>
      <c r="C227" s="40"/>
      <c r="D227" s="244" t="s">
        <v>162</v>
      </c>
      <c r="E227" s="40"/>
      <c r="F227" s="245" t="s">
        <v>684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162</v>
      </c>
      <c r="AU227" s="17" t="s">
        <v>82</v>
      </c>
    </row>
    <row r="228" s="15" customFormat="1">
      <c r="A228" s="15"/>
      <c r="B228" s="268"/>
      <c r="C228" s="269"/>
      <c r="D228" s="239" t="s">
        <v>164</v>
      </c>
      <c r="E228" s="270" t="s">
        <v>1</v>
      </c>
      <c r="F228" s="271" t="s">
        <v>873</v>
      </c>
      <c r="G228" s="269"/>
      <c r="H228" s="270" t="s">
        <v>1</v>
      </c>
      <c r="I228" s="272"/>
      <c r="J228" s="269"/>
      <c r="K228" s="269"/>
      <c r="L228" s="273"/>
      <c r="M228" s="274"/>
      <c r="N228" s="275"/>
      <c r="O228" s="275"/>
      <c r="P228" s="275"/>
      <c r="Q228" s="275"/>
      <c r="R228" s="275"/>
      <c r="S228" s="275"/>
      <c r="T228" s="27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7" t="s">
        <v>164</v>
      </c>
      <c r="AU228" s="277" t="s">
        <v>82</v>
      </c>
      <c r="AV228" s="15" t="s">
        <v>80</v>
      </c>
      <c r="AW228" s="15" t="s">
        <v>30</v>
      </c>
      <c r="AX228" s="15" t="s">
        <v>73</v>
      </c>
      <c r="AY228" s="277" t="s">
        <v>152</v>
      </c>
    </row>
    <row r="229" s="13" customFormat="1">
      <c r="A229" s="13"/>
      <c r="B229" s="246"/>
      <c r="C229" s="247"/>
      <c r="D229" s="239" t="s">
        <v>164</v>
      </c>
      <c r="E229" s="248" t="s">
        <v>1</v>
      </c>
      <c r="F229" s="249" t="s">
        <v>874</v>
      </c>
      <c r="G229" s="247"/>
      <c r="H229" s="250">
        <v>14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164</v>
      </c>
      <c r="AU229" s="256" t="s">
        <v>82</v>
      </c>
      <c r="AV229" s="13" t="s">
        <v>82</v>
      </c>
      <c r="AW229" s="13" t="s">
        <v>30</v>
      </c>
      <c r="AX229" s="13" t="s">
        <v>73</v>
      </c>
      <c r="AY229" s="256" t="s">
        <v>152</v>
      </c>
    </row>
    <row r="230" s="14" customFormat="1">
      <c r="A230" s="14"/>
      <c r="B230" s="257"/>
      <c r="C230" s="258"/>
      <c r="D230" s="239" t="s">
        <v>164</v>
      </c>
      <c r="E230" s="259" t="s">
        <v>1</v>
      </c>
      <c r="F230" s="260" t="s">
        <v>166</v>
      </c>
      <c r="G230" s="258"/>
      <c r="H230" s="261">
        <v>14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7" t="s">
        <v>164</v>
      </c>
      <c r="AU230" s="267" t="s">
        <v>82</v>
      </c>
      <c r="AV230" s="14" t="s">
        <v>159</v>
      </c>
      <c r="AW230" s="14" t="s">
        <v>30</v>
      </c>
      <c r="AX230" s="14" t="s">
        <v>80</v>
      </c>
      <c r="AY230" s="267" t="s">
        <v>152</v>
      </c>
    </row>
    <row r="231" s="12" customFormat="1" ht="22.8" customHeight="1">
      <c r="A231" s="12"/>
      <c r="B231" s="210"/>
      <c r="C231" s="211"/>
      <c r="D231" s="212" t="s">
        <v>72</v>
      </c>
      <c r="E231" s="224" t="s">
        <v>487</v>
      </c>
      <c r="F231" s="224" t="s">
        <v>875</v>
      </c>
      <c r="G231" s="211"/>
      <c r="H231" s="211"/>
      <c r="I231" s="214"/>
      <c r="J231" s="225">
        <f>BK231</f>
        <v>0</v>
      </c>
      <c r="K231" s="211"/>
      <c r="L231" s="216"/>
      <c r="M231" s="217"/>
      <c r="N231" s="218"/>
      <c r="O231" s="218"/>
      <c r="P231" s="219">
        <f>SUM(P232:P316)</f>
        <v>0</v>
      </c>
      <c r="Q231" s="218"/>
      <c r="R231" s="219">
        <f>SUM(R232:R316)</f>
        <v>0</v>
      </c>
      <c r="S231" s="218"/>
      <c r="T231" s="220">
        <f>SUM(T232:T316)</f>
        <v>125.21516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1" t="s">
        <v>80</v>
      </c>
      <c r="AT231" s="222" t="s">
        <v>72</v>
      </c>
      <c r="AU231" s="222" t="s">
        <v>80</v>
      </c>
      <c r="AY231" s="221" t="s">
        <v>152</v>
      </c>
      <c r="BK231" s="223">
        <f>SUM(BK232:BK316)</f>
        <v>0</v>
      </c>
    </row>
    <row r="232" s="2" customFormat="1" ht="16.5" customHeight="1">
      <c r="A232" s="38"/>
      <c r="B232" s="39"/>
      <c r="C232" s="226" t="s">
        <v>191</v>
      </c>
      <c r="D232" s="226" t="s">
        <v>154</v>
      </c>
      <c r="E232" s="227" t="s">
        <v>876</v>
      </c>
      <c r="F232" s="228" t="s">
        <v>877</v>
      </c>
      <c r="G232" s="229" t="s">
        <v>235</v>
      </c>
      <c r="H232" s="230">
        <v>31.968</v>
      </c>
      <c r="I232" s="231"/>
      <c r="J232" s="232">
        <f>ROUND(I232*H232,2)</f>
        <v>0</v>
      </c>
      <c r="K232" s="228" t="s">
        <v>158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2</v>
      </c>
      <c r="T232" s="236">
        <f>S232*H232</f>
        <v>63.936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159</v>
      </c>
      <c r="AT232" s="237" t="s">
        <v>154</v>
      </c>
      <c r="AU232" s="237" t="s">
        <v>82</v>
      </c>
      <c r="AY232" s="17" t="s">
        <v>152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159</v>
      </c>
      <c r="BM232" s="237" t="s">
        <v>229</v>
      </c>
    </row>
    <row r="233" s="2" customFormat="1">
      <c r="A233" s="38"/>
      <c r="B233" s="39"/>
      <c r="C233" s="40"/>
      <c r="D233" s="239" t="s">
        <v>160</v>
      </c>
      <c r="E233" s="40"/>
      <c r="F233" s="240" t="s">
        <v>877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160</v>
      </c>
      <c r="AU233" s="17" t="s">
        <v>82</v>
      </c>
    </row>
    <row r="234" s="2" customFormat="1">
      <c r="A234" s="38"/>
      <c r="B234" s="39"/>
      <c r="C234" s="40"/>
      <c r="D234" s="244" t="s">
        <v>162</v>
      </c>
      <c r="E234" s="40"/>
      <c r="F234" s="245" t="s">
        <v>878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162</v>
      </c>
      <c r="AU234" s="17" t="s">
        <v>82</v>
      </c>
    </row>
    <row r="235" s="13" customFormat="1">
      <c r="A235" s="13"/>
      <c r="B235" s="246"/>
      <c r="C235" s="247"/>
      <c r="D235" s="239" t="s">
        <v>164</v>
      </c>
      <c r="E235" s="248" t="s">
        <v>1</v>
      </c>
      <c r="F235" s="249" t="s">
        <v>879</v>
      </c>
      <c r="G235" s="247"/>
      <c r="H235" s="250">
        <v>18.431999999999999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164</v>
      </c>
      <c r="AU235" s="256" t="s">
        <v>82</v>
      </c>
      <c r="AV235" s="13" t="s">
        <v>82</v>
      </c>
      <c r="AW235" s="13" t="s">
        <v>30</v>
      </c>
      <c r="AX235" s="13" t="s">
        <v>73</v>
      </c>
      <c r="AY235" s="256" t="s">
        <v>152</v>
      </c>
    </row>
    <row r="236" s="13" customFormat="1">
      <c r="A236" s="13"/>
      <c r="B236" s="246"/>
      <c r="C236" s="247"/>
      <c r="D236" s="239" t="s">
        <v>164</v>
      </c>
      <c r="E236" s="248" t="s">
        <v>1</v>
      </c>
      <c r="F236" s="249" t="s">
        <v>880</v>
      </c>
      <c r="G236" s="247"/>
      <c r="H236" s="250">
        <v>8.7360000000000007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164</v>
      </c>
      <c r="AU236" s="256" t="s">
        <v>82</v>
      </c>
      <c r="AV236" s="13" t="s">
        <v>82</v>
      </c>
      <c r="AW236" s="13" t="s">
        <v>30</v>
      </c>
      <c r="AX236" s="13" t="s">
        <v>73</v>
      </c>
      <c r="AY236" s="256" t="s">
        <v>152</v>
      </c>
    </row>
    <row r="237" s="13" customFormat="1">
      <c r="A237" s="13"/>
      <c r="B237" s="246"/>
      <c r="C237" s="247"/>
      <c r="D237" s="239" t="s">
        <v>164</v>
      </c>
      <c r="E237" s="248" t="s">
        <v>1</v>
      </c>
      <c r="F237" s="249" t="s">
        <v>881</v>
      </c>
      <c r="G237" s="247"/>
      <c r="H237" s="250">
        <v>2.3999999999999999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164</v>
      </c>
      <c r="AU237" s="256" t="s">
        <v>82</v>
      </c>
      <c r="AV237" s="13" t="s">
        <v>82</v>
      </c>
      <c r="AW237" s="13" t="s">
        <v>30</v>
      </c>
      <c r="AX237" s="13" t="s">
        <v>73</v>
      </c>
      <c r="AY237" s="256" t="s">
        <v>152</v>
      </c>
    </row>
    <row r="238" s="13" customFormat="1">
      <c r="A238" s="13"/>
      <c r="B238" s="246"/>
      <c r="C238" s="247"/>
      <c r="D238" s="239" t="s">
        <v>164</v>
      </c>
      <c r="E238" s="248" t="s">
        <v>1</v>
      </c>
      <c r="F238" s="249" t="s">
        <v>882</v>
      </c>
      <c r="G238" s="247"/>
      <c r="H238" s="250">
        <v>2.3999999999999999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164</v>
      </c>
      <c r="AU238" s="256" t="s">
        <v>82</v>
      </c>
      <c r="AV238" s="13" t="s">
        <v>82</v>
      </c>
      <c r="AW238" s="13" t="s">
        <v>30</v>
      </c>
      <c r="AX238" s="13" t="s">
        <v>73</v>
      </c>
      <c r="AY238" s="256" t="s">
        <v>152</v>
      </c>
    </row>
    <row r="239" s="14" customFormat="1">
      <c r="A239" s="14"/>
      <c r="B239" s="257"/>
      <c r="C239" s="258"/>
      <c r="D239" s="239" t="s">
        <v>164</v>
      </c>
      <c r="E239" s="259" t="s">
        <v>1</v>
      </c>
      <c r="F239" s="260" t="s">
        <v>166</v>
      </c>
      <c r="G239" s="258"/>
      <c r="H239" s="261">
        <v>31.967999999999996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7" t="s">
        <v>164</v>
      </c>
      <c r="AU239" s="267" t="s">
        <v>82</v>
      </c>
      <c r="AV239" s="14" t="s">
        <v>159</v>
      </c>
      <c r="AW239" s="14" t="s">
        <v>30</v>
      </c>
      <c r="AX239" s="14" t="s">
        <v>80</v>
      </c>
      <c r="AY239" s="267" t="s">
        <v>152</v>
      </c>
    </row>
    <row r="240" s="2" customFormat="1" ht="24.15" customHeight="1">
      <c r="A240" s="38"/>
      <c r="B240" s="39"/>
      <c r="C240" s="226" t="s">
        <v>282</v>
      </c>
      <c r="D240" s="226" t="s">
        <v>154</v>
      </c>
      <c r="E240" s="227" t="s">
        <v>766</v>
      </c>
      <c r="F240" s="228" t="s">
        <v>767</v>
      </c>
      <c r="G240" s="229" t="s">
        <v>235</v>
      </c>
      <c r="H240" s="230">
        <v>4.2400000000000002</v>
      </c>
      <c r="I240" s="231"/>
      <c r="J240" s="232">
        <f>ROUND(I240*H240,2)</f>
        <v>0</v>
      </c>
      <c r="K240" s="228" t="s">
        <v>158</v>
      </c>
      <c r="L240" s="44"/>
      <c r="M240" s="233" t="s">
        <v>1</v>
      </c>
      <c r="N240" s="234" t="s">
        <v>38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1.8</v>
      </c>
      <c r="T240" s="236">
        <f>S240*H240</f>
        <v>7.6320000000000006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159</v>
      </c>
      <c r="AT240" s="237" t="s">
        <v>154</v>
      </c>
      <c r="AU240" s="237" t="s">
        <v>82</v>
      </c>
      <c r="AY240" s="17" t="s">
        <v>152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80</v>
      </c>
      <c r="BK240" s="238">
        <f>ROUND(I240*H240,2)</f>
        <v>0</v>
      </c>
      <c r="BL240" s="17" t="s">
        <v>159</v>
      </c>
      <c r="BM240" s="237" t="s">
        <v>423</v>
      </c>
    </row>
    <row r="241" s="2" customFormat="1">
      <c r="A241" s="38"/>
      <c r="B241" s="39"/>
      <c r="C241" s="40"/>
      <c r="D241" s="239" t="s">
        <v>160</v>
      </c>
      <c r="E241" s="40"/>
      <c r="F241" s="240" t="s">
        <v>768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160</v>
      </c>
      <c r="AU241" s="17" t="s">
        <v>82</v>
      </c>
    </row>
    <row r="242" s="2" customFormat="1">
      <c r="A242" s="38"/>
      <c r="B242" s="39"/>
      <c r="C242" s="40"/>
      <c r="D242" s="244" t="s">
        <v>162</v>
      </c>
      <c r="E242" s="40"/>
      <c r="F242" s="245" t="s">
        <v>769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162</v>
      </c>
      <c r="AU242" s="17" t="s">
        <v>82</v>
      </c>
    </row>
    <row r="243" s="15" customFormat="1">
      <c r="A243" s="15"/>
      <c r="B243" s="268"/>
      <c r="C243" s="269"/>
      <c r="D243" s="239" t="s">
        <v>164</v>
      </c>
      <c r="E243" s="270" t="s">
        <v>1</v>
      </c>
      <c r="F243" s="271" t="s">
        <v>770</v>
      </c>
      <c r="G243" s="269"/>
      <c r="H243" s="270" t="s">
        <v>1</v>
      </c>
      <c r="I243" s="272"/>
      <c r="J243" s="269"/>
      <c r="K243" s="269"/>
      <c r="L243" s="273"/>
      <c r="M243" s="274"/>
      <c r="N243" s="275"/>
      <c r="O243" s="275"/>
      <c r="P243" s="275"/>
      <c r="Q243" s="275"/>
      <c r="R243" s="275"/>
      <c r="S243" s="275"/>
      <c r="T243" s="27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7" t="s">
        <v>164</v>
      </c>
      <c r="AU243" s="277" t="s">
        <v>82</v>
      </c>
      <c r="AV243" s="15" t="s">
        <v>80</v>
      </c>
      <c r="AW243" s="15" t="s">
        <v>30</v>
      </c>
      <c r="AX243" s="15" t="s">
        <v>73</v>
      </c>
      <c r="AY243" s="277" t="s">
        <v>152</v>
      </c>
    </row>
    <row r="244" s="13" customFormat="1">
      <c r="A244" s="13"/>
      <c r="B244" s="246"/>
      <c r="C244" s="247"/>
      <c r="D244" s="239" t="s">
        <v>164</v>
      </c>
      <c r="E244" s="248" t="s">
        <v>1</v>
      </c>
      <c r="F244" s="249" t="s">
        <v>883</v>
      </c>
      <c r="G244" s="247"/>
      <c r="H244" s="250">
        <v>2.3999999999999999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164</v>
      </c>
      <c r="AU244" s="256" t="s">
        <v>82</v>
      </c>
      <c r="AV244" s="13" t="s">
        <v>82</v>
      </c>
      <c r="AW244" s="13" t="s">
        <v>30</v>
      </c>
      <c r="AX244" s="13" t="s">
        <v>73</v>
      </c>
      <c r="AY244" s="256" t="s">
        <v>152</v>
      </c>
    </row>
    <row r="245" s="13" customFormat="1">
      <c r="A245" s="13"/>
      <c r="B245" s="246"/>
      <c r="C245" s="247"/>
      <c r="D245" s="239" t="s">
        <v>164</v>
      </c>
      <c r="E245" s="248" t="s">
        <v>1</v>
      </c>
      <c r="F245" s="249" t="s">
        <v>884</v>
      </c>
      <c r="G245" s="247"/>
      <c r="H245" s="250">
        <v>1.8400000000000001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164</v>
      </c>
      <c r="AU245" s="256" t="s">
        <v>82</v>
      </c>
      <c r="AV245" s="13" t="s">
        <v>82</v>
      </c>
      <c r="AW245" s="13" t="s">
        <v>30</v>
      </c>
      <c r="AX245" s="13" t="s">
        <v>73</v>
      </c>
      <c r="AY245" s="256" t="s">
        <v>152</v>
      </c>
    </row>
    <row r="246" s="14" customFormat="1">
      <c r="A246" s="14"/>
      <c r="B246" s="257"/>
      <c r="C246" s="258"/>
      <c r="D246" s="239" t="s">
        <v>164</v>
      </c>
      <c r="E246" s="259" t="s">
        <v>1</v>
      </c>
      <c r="F246" s="260" t="s">
        <v>166</v>
      </c>
      <c r="G246" s="258"/>
      <c r="H246" s="261">
        <v>4.2400000000000002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7" t="s">
        <v>164</v>
      </c>
      <c r="AU246" s="267" t="s">
        <v>82</v>
      </c>
      <c r="AV246" s="14" t="s">
        <v>159</v>
      </c>
      <c r="AW246" s="14" t="s">
        <v>30</v>
      </c>
      <c r="AX246" s="14" t="s">
        <v>80</v>
      </c>
      <c r="AY246" s="267" t="s">
        <v>152</v>
      </c>
    </row>
    <row r="247" s="2" customFormat="1" ht="33" customHeight="1">
      <c r="A247" s="38"/>
      <c r="B247" s="39"/>
      <c r="C247" s="226" t="s">
        <v>289</v>
      </c>
      <c r="D247" s="226" t="s">
        <v>154</v>
      </c>
      <c r="E247" s="227" t="s">
        <v>245</v>
      </c>
      <c r="F247" s="228" t="s">
        <v>246</v>
      </c>
      <c r="G247" s="229" t="s">
        <v>235</v>
      </c>
      <c r="H247" s="230">
        <v>0.71999999999999997</v>
      </c>
      <c r="I247" s="231"/>
      <c r="J247" s="232">
        <f>ROUND(I247*H247,2)</f>
        <v>0</v>
      </c>
      <c r="K247" s="228" t="s">
        <v>158</v>
      </c>
      <c r="L247" s="44"/>
      <c r="M247" s="233" t="s">
        <v>1</v>
      </c>
      <c r="N247" s="234" t="s">
        <v>38</v>
      </c>
      <c r="O247" s="91"/>
      <c r="P247" s="235">
        <f>O247*H247</f>
        <v>0</v>
      </c>
      <c r="Q247" s="235">
        <v>0</v>
      </c>
      <c r="R247" s="235">
        <f>Q247*H247</f>
        <v>0</v>
      </c>
      <c r="S247" s="235">
        <v>1.671</v>
      </c>
      <c r="T247" s="236">
        <f>S247*H247</f>
        <v>1.20312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159</v>
      </c>
      <c r="AT247" s="237" t="s">
        <v>154</v>
      </c>
      <c r="AU247" s="237" t="s">
        <v>82</v>
      </c>
      <c r="AY247" s="17" t="s">
        <v>152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80</v>
      </c>
      <c r="BK247" s="238">
        <f>ROUND(I247*H247,2)</f>
        <v>0</v>
      </c>
      <c r="BL247" s="17" t="s">
        <v>159</v>
      </c>
      <c r="BM247" s="237" t="s">
        <v>247</v>
      </c>
    </row>
    <row r="248" s="2" customFormat="1">
      <c r="A248" s="38"/>
      <c r="B248" s="39"/>
      <c r="C248" s="40"/>
      <c r="D248" s="239" t="s">
        <v>160</v>
      </c>
      <c r="E248" s="40"/>
      <c r="F248" s="240" t="s">
        <v>248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160</v>
      </c>
      <c r="AU248" s="17" t="s">
        <v>82</v>
      </c>
    </row>
    <row r="249" s="2" customFormat="1">
      <c r="A249" s="38"/>
      <c r="B249" s="39"/>
      <c r="C249" s="40"/>
      <c r="D249" s="244" t="s">
        <v>162</v>
      </c>
      <c r="E249" s="40"/>
      <c r="F249" s="245" t="s">
        <v>249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162</v>
      </c>
      <c r="AU249" s="17" t="s">
        <v>82</v>
      </c>
    </row>
    <row r="250" s="13" customFormat="1">
      <c r="A250" s="13"/>
      <c r="B250" s="246"/>
      <c r="C250" s="247"/>
      <c r="D250" s="239" t="s">
        <v>164</v>
      </c>
      <c r="E250" s="248" t="s">
        <v>1</v>
      </c>
      <c r="F250" s="249" t="s">
        <v>885</v>
      </c>
      <c r="G250" s="247"/>
      <c r="H250" s="250">
        <v>0.71999999999999997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6" t="s">
        <v>164</v>
      </c>
      <c r="AU250" s="256" t="s">
        <v>82</v>
      </c>
      <c r="AV250" s="13" t="s">
        <v>82</v>
      </c>
      <c r="AW250" s="13" t="s">
        <v>30</v>
      </c>
      <c r="AX250" s="13" t="s">
        <v>73</v>
      </c>
      <c r="AY250" s="256" t="s">
        <v>152</v>
      </c>
    </row>
    <row r="251" s="14" customFormat="1">
      <c r="A251" s="14"/>
      <c r="B251" s="257"/>
      <c r="C251" s="258"/>
      <c r="D251" s="239" t="s">
        <v>164</v>
      </c>
      <c r="E251" s="259" t="s">
        <v>1</v>
      </c>
      <c r="F251" s="260" t="s">
        <v>166</v>
      </c>
      <c r="G251" s="258"/>
      <c r="H251" s="261">
        <v>0.71999999999999997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7" t="s">
        <v>164</v>
      </c>
      <c r="AU251" s="267" t="s">
        <v>82</v>
      </c>
      <c r="AV251" s="14" t="s">
        <v>159</v>
      </c>
      <c r="AW251" s="14" t="s">
        <v>30</v>
      </c>
      <c r="AX251" s="14" t="s">
        <v>80</v>
      </c>
      <c r="AY251" s="267" t="s">
        <v>152</v>
      </c>
    </row>
    <row r="252" s="2" customFormat="1" ht="24.15" customHeight="1">
      <c r="A252" s="38"/>
      <c r="B252" s="39"/>
      <c r="C252" s="226" t="s">
        <v>299</v>
      </c>
      <c r="D252" s="226" t="s">
        <v>154</v>
      </c>
      <c r="E252" s="227" t="s">
        <v>776</v>
      </c>
      <c r="F252" s="228" t="s">
        <v>777</v>
      </c>
      <c r="G252" s="229" t="s">
        <v>157</v>
      </c>
      <c r="H252" s="230">
        <v>7.1299999999999999</v>
      </c>
      <c r="I252" s="231"/>
      <c r="J252" s="232">
        <f>ROUND(I252*H252,2)</f>
        <v>0</v>
      </c>
      <c r="K252" s="228" t="s">
        <v>158</v>
      </c>
      <c r="L252" s="44"/>
      <c r="M252" s="233" t="s">
        <v>1</v>
      </c>
      <c r="N252" s="234" t="s">
        <v>38</v>
      </c>
      <c r="O252" s="91"/>
      <c r="P252" s="235">
        <f>O252*H252</f>
        <v>0</v>
      </c>
      <c r="Q252" s="235">
        <v>0</v>
      </c>
      <c r="R252" s="235">
        <f>Q252*H252</f>
        <v>0</v>
      </c>
      <c r="S252" s="235">
        <v>0.55800000000000005</v>
      </c>
      <c r="T252" s="236">
        <f>S252*H252</f>
        <v>3.9785400000000002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159</v>
      </c>
      <c r="AT252" s="237" t="s">
        <v>154</v>
      </c>
      <c r="AU252" s="237" t="s">
        <v>82</v>
      </c>
      <c r="AY252" s="17" t="s">
        <v>152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80</v>
      </c>
      <c r="BK252" s="238">
        <f>ROUND(I252*H252,2)</f>
        <v>0</v>
      </c>
      <c r="BL252" s="17" t="s">
        <v>159</v>
      </c>
      <c r="BM252" s="237" t="s">
        <v>254</v>
      </c>
    </row>
    <row r="253" s="2" customFormat="1">
      <c r="A253" s="38"/>
      <c r="B253" s="39"/>
      <c r="C253" s="40"/>
      <c r="D253" s="239" t="s">
        <v>160</v>
      </c>
      <c r="E253" s="40"/>
      <c r="F253" s="240" t="s">
        <v>778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160</v>
      </c>
      <c r="AU253" s="17" t="s">
        <v>82</v>
      </c>
    </row>
    <row r="254" s="2" customFormat="1">
      <c r="A254" s="38"/>
      <c r="B254" s="39"/>
      <c r="C254" s="40"/>
      <c r="D254" s="244" t="s">
        <v>162</v>
      </c>
      <c r="E254" s="40"/>
      <c r="F254" s="245" t="s">
        <v>779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162</v>
      </c>
      <c r="AU254" s="17" t="s">
        <v>82</v>
      </c>
    </row>
    <row r="255" s="15" customFormat="1">
      <c r="A255" s="15"/>
      <c r="B255" s="268"/>
      <c r="C255" s="269"/>
      <c r="D255" s="239" t="s">
        <v>164</v>
      </c>
      <c r="E255" s="270" t="s">
        <v>1</v>
      </c>
      <c r="F255" s="271" t="s">
        <v>780</v>
      </c>
      <c r="G255" s="269"/>
      <c r="H255" s="270" t="s">
        <v>1</v>
      </c>
      <c r="I255" s="272"/>
      <c r="J255" s="269"/>
      <c r="K255" s="269"/>
      <c r="L255" s="273"/>
      <c r="M255" s="274"/>
      <c r="N255" s="275"/>
      <c r="O255" s="275"/>
      <c r="P255" s="275"/>
      <c r="Q255" s="275"/>
      <c r="R255" s="275"/>
      <c r="S255" s="275"/>
      <c r="T255" s="27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7" t="s">
        <v>164</v>
      </c>
      <c r="AU255" s="277" t="s">
        <v>82</v>
      </c>
      <c r="AV255" s="15" t="s">
        <v>80</v>
      </c>
      <c r="AW255" s="15" t="s">
        <v>30</v>
      </c>
      <c r="AX255" s="15" t="s">
        <v>73</v>
      </c>
      <c r="AY255" s="277" t="s">
        <v>152</v>
      </c>
    </row>
    <row r="256" s="13" customFormat="1">
      <c r="A256" s="13"/>
      <c r="B256" s="246"/>
      <c r="C256" s="247"/>
      <c r="D256" s="239" t="s">
        <v>164</v>
      </c>
      <c r="E256" s="248" t="s">
        <v>1</v>
      </c>
      <c r="F256" s="249" t="s">
        <v>886</v>
      </c>
      <c r="G256" s="247"/>
      <c r="H256" s="250">
        <v>7.1299999999999999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6" t="s">
        <v>164</v>
      </c>
      <c r="AU256" s="256" t="s">
        <v>82</v>
      </c>
      <c r="AV256" s="13" t="s">
        <v>82</v>
      </c>
      <c r="AW256" s="13" t="s">
        <v>30</v>
      </c>
      <c r="AX256" s="13" t="s">
        <v>73</v>
      </c>
      <c r="AY256" s="256" t="s">
        <v>152</v>
      </c>
    </row>
    <row r="257" s="14" customFormat="1">
      <c r="A257" s="14"/>
      <c r="B257" s="257"/>
      <c r="C257" s="258"/>
      <c r="D257" s="239" t="s">
        <v>164</v>
      </c>
      <c r="E257" s="259" t="s">
        <v>1</v>
      </c>
      <c r="F257" s="260" t="s">
        <v>166</v>
      </c>
      <c r="G257" s="258"/>
      <c r="H257" s="261">
        <v>7.1299999999999999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7" t="s">
        <v>164</v>
      </c>
      <c r="AU257" s="267" t="s">
        <v>82</v>
      </c>
      <c r="AV257" s="14" t="s">
        <v>159</v>
      </c>
      <c r="AW257" s="14" t="s">
        <v>30</v>
      </c>
      <c r="AX257" s="14" t="s">
        <v>80</v>
      </c>
      <c r="AY257" s="267" t="s">
        <v>152</v>
      </c>
    </row>
    <row r="258" s="2" customFormat="1" ht="24.15" customHeight="1">
      <c r="A258" s="38"/>
      <c r="B258" s="39"/>
      <c r="C258" s="226" t="s">
        <v>307</v>
      </c>
      <c r="D258" s="226" t="s">
        <v>154</v>
      </c>
      <c r="E258" s="227" t="s">
        <v>781</v>
      </c>
      <c r="F258" s="228" t="s">
        <v>782</v>
      </c>
      <c r="G258" s="229" t="s">
        <v>270</v>
      </c>
      <c r="H258" s="230">
        <v>3.6000000000000001</v>
      </c>
      <c r="I258" s="231"/>
      <c r="J258" s="232">
        <f>ROUND(I258*H258,2)</f>
        <v>0</v>
      </c>
      <c r="K258" s="228" t="s">
        <v>158</v>
      </c>
      <c r="L258" s="44"/>
      <c r="M258" s="233" t="s">
        <v>1</v>
      </c>
      <c r="N258" s="234" t="s">
        <v>38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0.070000000000000007</v>
      </c>
      <c r="T258" s="236">
        <f>S258*H258</f>
        <v>0.25200000000000006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159</v>
      </c>
      <c r="AT258" s="237" t="s">
        <v>154</v>
      </c>
      <c r="AU258" s="237" t="s">
        <v>82</v>
      </c>
      <c r="AY258" s="17" t="s">
        <v>152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80</v>
      </c>
      <c r="BK258" s="238">
        <f>ROUND(I258*H258,2)</f>
        <v>0</v>
      </c>
      <c r="BL258" s="17" t="s">
        <v>159</v>
      </c>
      <c r="BM258" s="237" t="s">
        <v>472</v>
      </c>
    </row>
    <row r="259" s="2" customFormat="1">
      <c r="A259" s="38"/>
      <c r="B259" s="39"/>
      <c r="C259" s="40"/>
      <c r="D259" s="239" t="s">
        <v>160</v>
      </c>
      <c r="E259" s="40"/>
      <c r="F259" s="240" t="s">
        <v>782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160</v>
      </c>
      <c r="AU259" s="17" t="s">
        <v>82</v>
      </c>
    </row>
    <row r="260" s="2" customFormat="1">
      <c r="A260" s="38"/>
      <c r="B260" s="39"/>
      <c r="C260" s="40"/>
      <c r="D260" s="244" t="s">
        <v>162</v>
      </c>
      <c r="E260" s="40"/>
      <c r="F260" s="245" t="s">
        <v>784</v>
      </c>
      <c r="G260" s="40"/>
      <c r="H260" s="40"/>
      <c r="I260" s="241"/>
      <c r="J260" s="40"/>
      <c r="K260" s="40"/>
      <c r="L260" s="44"/>
      <c r="M260" s="242"/>
      <c r="N260" s="24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162</v>
      </c>
      <c r="AU260" s="17" t="s">
        <v>82</v>
      </c>
    </row>
    <row r="261" s="15" customFormat="1">
      <c r="A261" s="15"/>
      <c r="B261" s="268"/>
      <c r="C261" s="269"/>
      <c r="D261" s="239" t="s">
        <v>164</v>
      </c>
      <c r="E261" s="270" t="s">
        <v>1</v>
      </c>
      <c r="F261" s="271" t="s">
        <v>887</v>
      </c>
      <c r="G261" s="269"/>
      <c r="H261" s="270" t="s">
        <v>1</v>
      </c>
      <c r="I261" s="272"/>
      <c r="J261" s="269"/>
      <c r="K261" s="269"/>
      <c r="L261" s="273"/>
      <c r="M261" s="274"/>
      <c r="N261" s="275"/>
      <c r="O261" s="275"/>
      <c r="P261" s="275"/>
      <c r="Q261" s="275"/>
      <c r="R261" s="275"/>
      <c r="S261" s="275"/>
      <c r="T261" s="27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7" t="s">
        <v>164</v>
      </c>
      <c r="AU261" s="277" t="s">
        <v>82</v>
      </c>
      <c r="AV261" s="15" t="s">
        <v>80</v>
      </c>
      <c r="AW261" s="15" t="s">
        <v>30</v>
      </c>
      <c r="AX261" s="15" t="s">
        <v>73</v>
      </c>
      <c r="AY261" s="277" t="s">
        <v>152</v>
      </c>
    </row>
    <row r="262" s="13" customFormat="1">
      <c r="A262" s="13"/>
      <c r="B262" s="246"/>
      <c r="C262" s="247"/>
      <c r="D262" s="239" t="s">
        <v>164</v>
      </c>
      <c r="E262" s="248" t="s">
        <v>1</v>
      </c>
      <c r="F262" s="249" t="s">
        <v>888</v>
      </c>
      <c r="G262" s="247"/>
      <c r="H262" s="250">
        <v>3.6000000000000001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6" t="s">
        <v>164</v>
      </c>
      <c r="AU262" s="256" t="s">
        <v>82</v>
      </c>
      <c r="AV262" s="13" t="s">
        <v>82</v>
      </c>
      <c r="AW262" s="13" t="s">
        <v>30</v>
      </c>
      <c r="AX262" s="13" t="s">
        <v>73</v>
      </c>
      <c r="AY262" s="256" t="s">
        <v>152</v>
      </c>
    </row>
    <row r="263" s="14" customFormat="1">
      <c r="A263" s="14"/>
      <c r="B263" s="257"/>
      <c r="C263" s="258"/>
      <c r="D263" s="239" t="s">
        <v>164</v>
      </c>
      <c r="E263" s="259" t="s">
        <v>1</v>
      </c>
      <c r="F263" s="260" t="s">
        <v>166</v>
      </c>
      <c r="G263" s="258"/>
      <c r="H263" s="261">
        <v>3.6000000000000001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7" t="s">
        <v>164</v>
      </c>
      <c r="AU263" s="267" t="s">
        <v>82</v>
      </c>
      <c r="AV263" s="14" t="s">
        <v>159</v>
      </c>
      <c r="AW263" s="14" t="s">
        <v>30</v>
      </c>
      <c r="AX263" s="14" t="s">
        <v>80</v>
      </c>
      <c r="AY263" s="267" t="s">
        <v>152</v>
      </c>
    </row>
    <row r="264" s="2" customFormat="1" ht="24.15" customHeight="1">
      <c r="A264" s="38"/>
      <c r="B264" s="39"/>
      <c r="C264" s="226" t="s">
        <v>7</v>
      </c>
      <c r="D264" s="226" t="s">
        <v>154</v>
      </c>
      <c r="E264" s="227" t="s">
        <v>889</v>
      </c>
      <c r="F264" s="228" t="s">
        <v>890</v>
      </c>
      <c r="G264" s="229" t="s">
        <v>157</v>
      </c>
      <c r="H264" s="230">
        <v>3</v>
      </c>
      <c r="I264" s="231"/>
      <c r="J264" s="232">
        <f>ROUND(I264*H264,2)</f>
        <v>0</v>
      </c>
      <c r="K264" s="228" t="s">
        <v>158</v>
      </c>
      <c r="L264" s="44"/>
      <c r="M264" s="233" t="s">
        <v>1</v>
      </c>
      <c r="N264" s="234" t="s">
        <v>38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0.35999999999999999</v>
      </c>
      <c r="T264" s="236">
        <f>S264*H264</f>
        <v>1.0800000000000001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159</v>
      </c>
      <c r="AT264" s="237" t="s">
        <v>154</v>
      </c>
      <c r="AU264" s="237" t="s">
        <v>82</v>
      </c>
      <c r="AY264" s="17" t="s">
        <v>152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80</v>
      </c>
      <c r="BK264" s="238">
        <f>ROUND(I264*H264,2)</f>
        <v>0</v>
      </c>
      <c r="BL264" s="17" t="s">
        <v>159</v>
      </c>
      <c r="BM264" s="237" t="s">
        <v>277</v>
      </c>
    </row>
    <row r="265" s="2" customFormat="1">
      <c r="A265" s="38"/>
      <c r="B265" s="39"/>
      <c r="C265" s="40"/>
      <c r="D265" s="239" t="s">
        <v>160</v>
      </c>
      <c r="E265" s="40"/>
      <c r="F265" s="240" t="s">
        <v>891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160</v>
      </c>
      <c r="AU265" s="17" t="s">
        <v>82</v>
      </c>
    </row>
    <row r="266" s="2" customFormat="1">
      <c r="A266" s="38"/>
      <c r="B266" s="39"/>
      <c r="C266" s="40"/>
      <c r="D266" s="244" t="s">
        <v>162</v>
      </c>
      <c r="E266" s="40"/>
      <c r="F266" s="245" t="s">
        <v>892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162</v>
      </c>
      <c r="AU266" s="17" t="s">
        <v>82</v>
      </c>
    </row>
    <row r="267" s="15" customFormat="1">
      <c r="A267" s="15"/>
      <c r="B267" s="268"/>
      <c r="C267" s="269"/>
      <c r="D267" s="239" t="s">
        <v>164</v>
      </c>
      <c r="E267" s="270" t="s">
        <v>1</v>
      </c>
      <c r="F267" s="271" t="s">
        <v>893</v>
      </c>
      <c r="G267" s="269"/>
      <c r="H267" s="270" t="s">
        <v>1</v>
      </c>
      <c r="I267" s="272"/>
      <c r="J267" s="269"/>
      <c r="K267" s="269"/>
      <c r="L267" s="273"/>
      <c r="M267" s="274"/>
      <c r="N267" s="275"/>
      <c r="O267" s="275"/>
      <c r="P267" s="275"/>
      <c r="Q267" s="275"/>
      <c r="R267" s="275"/>
      <c r="S267" s="275"/>
      <c r="T267" s="27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7" t="s">
        <v>164</v>
      </c>
      <c r="AU267" s="277" t="s">
        <v>82</v>
      </c>
      <c r="AV267" s="15" t="s">
        <v>80</v>
      </c>
      <c r="AW267" s="15" t="s">
        <v>30</v>
      </c>
      <c r="AX267" s="15" t="s">
        <v>73</v>
      </c>
      <c r="AY267" s="277" t="s">
        <v>152</v>
      </c>
    </row>
    <row r="268" s="13" customFormat="1">
      <c r="A268" s="13"/>
      <c r="B268" s="246"/>
      <c r="C268" s="247"/>
      <c r="D268" s="239" t="s">
        <v>164</v>
      </c>
      <c r="E268" s="248" t="s">
        <v>1</v>
      </c>
      <c r="F268" s="249" t="s">
        <v>894</v>
      </c>
      <c r="G268" s="247"/>
      <c r="H268" s="250">
        <v>3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164</v>
      </c>
      <c r="AU268" s="256" t="s">
        <v>82</v>
      </c>
      <c r="AV268" s="13" t="s">
        <v>82</v>
      </c>
      <c r="AW268" s="13" t="s">
        <v>30</v>
      </c>
      <c r="AX268" s="13" t="s">
        <v>73</v>
      </c>
      <c r="AY268" s="256" t="s">
        <v>152</v>
      </c>
    </row>
    <row r="269" s="14" customFormat="1">
      <c r="A269" s="14"/>
      <c r="B269" s="257"/>
      <c r="C269" s="258"/>
      <c r="D269" s="239" t="s">
        <v>164</v>
      </c>
      <c r="E269" s="259" t="s">
        <v>1</v>
      </c>
      <c r="F269" s="260" t="s">
        <v>166</v>
      </c>
      <c r="G269" s="258"/>
      <c r="H269" s="261">
        <v>3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7" t="s">
        <v>164</v>
      </c>
      <c r="AU269" s="267" t="s">
        <v>82</v>
      </c>
      <c r="AV269" s="14" t="s">
        <v>159</v>
      </c>
      <c r="AW269" s="14" t="s">
        <v>30</v>
      </c>
      <c r="AX269" s="14" t="s">
        <v>80</v>
      </c>
      <c r="AY269" s="267" t="s">
        <v>152</v>
      </c>
    </row>
    <row r="270" s="2" customFormat="1" ht="33" customHeight="1">
      <c r="A270" s="38"/>
      <c r="B270" s="39"/>
      <c r="C270" s="226" t="s">
        <v>322</v>
      </c>
      <c r="D270" s="226" t="s">
        <v>154</v>
      </c>
      <c r="E270" s="227" t="s">
        <v>252</v>
      </c>
      <c r="F270" s="228" t="s">
        <v>253</v>
      </c>
      <c r="G270" s="229" t="s">
        <v>235</v>
      </c>
      <c r="H270" s="230">
        <v>16.088999999999999</v>
      </c>
      <c r="I270" s="231"/>
      <c r="J270" s="232">
        <f>ROUND(I270*H270,2)</f>
        <v>0</v>
      </c>
      <c r="K270" s="228" t="s">
        <v>158</v>
      </c>
      <c r="L270" s="44"/>
      <c r="M270" s="233" t="s">
        <v>1</v>
      </c>
      <c r="N270" s="234" t="s">
        <v>38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2.2000000000000002</v>
      </c>
      <c r="T270" s="236">
        <f>S270*H270</f>
        <v>35.395800000000001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159</v>
      </c>
      <c r="AT270" s="237" t="s">
        <v>154</v>
      </c>
      <c r="AU270" s="237" t="s">
        <v>82</v>
      </c>
      <c r="AY270" s="17" t="s">
        <v>152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80</v>
      </c>
      <c r="BK270" s="238">
        <f>ROUND(I270*H270,2)</f>
        <v>0</v>
      </c>
      <c r="BL270" s="17" t="s">
        <v>159</v>
      </c>
      <c r="BM270" s="237" t="s">
        <v>285</v>
      </c>
    </row>
    <row r="271" s="2" customFormat="1">
      <c r="A271" s="38"/>
      <c r="B271" s="39"/>
      <c r="C271" s="40"/>
      <c r="D271" s="239" t="s">
        <v>160</v>
      </c>
      <c r="E271" s="40"/>
      <c r="F271" s="240" t="s">
        <v>255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160</v>
      </c>
      <c r="AU271" s="17" t="s">
        <v>82</v>
      </c>
    </row>
    <row r="272" s="2" customFormat="1">
      <c r="A272" s="38"/>
      <c r="B272" s="39"/>
      <c r="C272" s="40"/>
      <c r="D272" s="244" t="s">
        <v>162</v>
      </c>
      <c r="E272" s="40"/>
      <c r="F272" s="245" t="s">
        <v>256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162</v>
      </c>
      <c r="AU272" s="17" t="s">
        <v>82</v>
      </c>
    </row>
    <row r="273" s="13" customFormat="1">
      <c r="A273" s="13"/>
      <c r="B273" s="246"/>
      <c r="C273" s="247"/>
      <c r="D273" s="239" t="s">
        <v>164</v>
      </c>
      <c r="E273" s="248" t="s">
        <v>1</v>
      </c>
      <c r="F273" s="249" t="s">
        <v>895</v>
      </c>
      <c r="G273" s="247"/>
      <c r="H273" s="250">
        <v>14.637000000000001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6" t="s">
        <v>164</v>
      </c>
      <c r="AU273" s="256" t="s">
        <v>82</v>
      </c>
      <c r="AV273" s="13" t="s">
        <v>82</v>
      </c>
      <c r="AW273" s="13" t="s">
        <v>30</v>
      </c>
      <c r="AX273" s="13" t="s">
        <v>73</v>
      </c>
      <c r="AY273" s="256" t="s">
        <v>152</v>
      </c>
    </row>
    <row r="274" s="13" customFormat="1">
      <c r="A274" s="13"/>
      <c r="B274" s="246"/>
      <c r="C274" s="247"/>
      <c r="D274" s="239" t="s">
        <v>164</v>
      </c>
      <c r="E274" s="248" t="s">
        <v>1</v>
      </c>
      <c r="F274" s="249" t="s">
        <v>896</v>
      </c>
      <c r="G274" s="247"/>
      <c r="H274" s="250">
        <v>1.452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164</v>
      </c>
      <c r="AU274" s="256" t="s">
        <v>82</v>
      </c>
      <c r="AV274" s="13" t="s">
        <v>82</v>
      </c>
      <c r="AW274" s="13" t="s">
        <v>30</v>
      </c>
      <c r="AX274" s="13" t="s">
        <v>73</v>
      </c>
      <c r="AY274" s="256" t="s">
        <v>152</v>
      </c>
    </row>
    <row r="275" s="14" customFormat="1">
      <c r="A275" s="14"/>
      <c r="B275" s="257"/>
      <c r="C275" s="258"/>
      <c r="D275" s="239" t="s">
        <v>164</v>
      </c>
      <c r="E275" s="259" t="s">
        <v>1</v>
      </c>
      <c r="F275" s="260" t="s">
        <v>166</v>
      </c>
      <c r="G275" s="258"/>
      <c r="H275" s="261">
        <v>16.088999999999999</v>
      </c>
      <c r="I275" s="262"/>
      <c r="J275" s="258"/>
      <c r="K275" s="258"/>
      <c r="L275" s="263"/>
      <c r="M275" s="264"/>
      <c r="N275" s="265"/>
      <c r="O275" s="265"/>
      <c r="P275" s="265"/>
      <c r="Q275" s="265"/>
      <c r="R275" s="265"/>
      <c r="S275" s="265"/>
      <c r="T275" s="26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7" t="s">
        <v>164</v>
      </c>
      <c r="AU275" s="267" t="s">
        <v>82</v>
      </c>
      <c r="AV275" s="14" t="s">
        <v>159</v>
      </c>
      <c r="AW275" s="14" t="s">
        <v>30</v>
      </c>
      <c r="AX275" s="14" t="s">
        <v>80</v>
      </c>
      <c r="AY275" s="267" t="s">
        <v>152</v>
      </c>
    </row>
    <row r="276" s="2" customFormat="1" ht="24.15" customHeight="1">
      <c r="A276" s="38"/>
      <c r="B276" s="39"/>
      <c r="C276" s="226" t="s">
        <v>332</v>
      </c>
      <c r="D276" s="226" t="s">
        <v>154</v>
      </c>
      <c r="E276" s="227" t="s">
        <v>897</v>
      </c>
      <c r="F276" s="228" t="s">
        <v>898</v>
      </c>
      <c r="G276" s="229" t="s">
        <v>174</v>
      </c>
      <c r="H276" s="230">
        <v>16</v>
      </c>
      <c r="I276" s="231"/>
      <c r="J276" s="232">
        <f>ROUND(I276*H276,2)</f>
        <v>0</v>
      </c>
      <c r="K276" s="228" t="s">
        <v>158</v>
      </c>
      <c r="L276" s="44"/>
      <c r="M276" s="233" t="s">
        <v>1</v>
      </c>
      <c r="N276" s="234" t="s">
        <v>38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0.16800000000000001</v>
      </c>
      <c r="T276" s="236">
        <f>S276*H276</f>
        <v>2.6880000000000002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159</v>
      </c>
      <c r="AT276" s="237" t="s">
        <v>154</v>
      </c>
      <c r="AU276" s="237" t="s">
        <v>82</v>
      </c>
      <c r="AY276" s="17" t="s">
        <v>152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80</v>
      </c>
      <c r="BK276" s="238">
        <f>ROUND(I276*H276,2)</f>
        <v>0</v>
      </c>
      <c r="BL276" s="17" t="s">
        <v>159</v>
      </c>
      <c r="BM276" s="237" t="s">
        <v>292</v>
      </c>
    </row>
    <row r="277" s="2" customFormat="1">
      <c r="A277" s="38"/>
      <c r="B277" s="39"/>
      <c r="C277" s="40"/>
      <c r="D277" s="239" t="s">
        <v>160</v>
      </c>
      <c r="E277" s="40"/>
      <c r="F277" s="240" t="s">
        <v>899</v>
      </c>
      <c r="G277" s="40"/>
      <c r="H277" s="40"/>
      <c r="I277" s="241"/>
      <c r="J277" s="40"/>
      <c r="K277" s="40"/>
      <c r="L277" s="44"/>
      <c r="M277" s="242"/>
      <c r="N277" s="24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160</v>
      </c>
      <c r="AU277" s="17" t="s">
        <v>82</v>
      </c>
    </row>
    <row r="278" s="2" customFormat="1">
      <c r="A278" s="38"/>
      <c r="B278" s="39"/>
      <c r="C278" s="40"/>
      <c r="D278" s="244" t="s">
        <v>162</v>
      </c>
      <c r="E278" s="40"/>
      <c r="F278" s="245" t="s">
        <v>900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162</v>
      </c>
      <c r="AU278" s="17" t="s">
        <v>82</v>
      </c>
    </row>
    <row r="279" s="2" customFormat="1" ht="24.15" customHeight="1">
      <c r="A279" s="38"/>
      <c r="B279" s="39"/>
      <c r="C279" s="226" t="s">
        <v>338</v>
      </c>
      <c r="D279" s="226" t="s">
        <v>154</v>
      </c>
      <c r="E279" s="227" t="s">
        <v>901</v>
      </c>
      <c r="F279" s="228" t="s">
        <v>902</v>
      </c>
      <c r="G279" s="229" t="s">
        <v>174</v>
      </c>
      <c r="H279" s="230">
        <v>34</v>
      </c>
      <c r="I279" s="231"/>
      <c r="J279" s="232">
        <f>ROUND(I279*H279,2)</f>
        <v>0</v>
      </c>
      <c r="K279" s="228" t="s">
        <v>158</v>
      </c>
      <c r="L279" s="44"/>
      <c r="M279" s="233" t="s">
        <v>1</v>
      </c>
      <c r="N279" s="234" t="s">
        <v>38</v>
      </c>
      <c r="O279" s="91"/>
      <c r="P279" s="235">
        <f>O279*H279</f>
        <v>0</v>
      </c>
      <c r="Q279" s="235">
        <v>0</v>
      </c>
      <c r="R279" s="235">
        <f>Q279*H279</f>
        <v>0</v>
      </c>
      <c r="S279" s="235">
        <v>0.16500000000000001</v>
      </c>
      <c r="T279" s="236">
        <f>S279*H279</f>
        <v>5.6100000000000003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159</v>
      </c>
      <c r="AT279" s="237" t="s">
        <v>154</v>
      </c>
      <c r="AU279" s="237" t="s">
        <v>82</v>
      </c>
      <c r="AY279" s="17" t="s">
        <v>152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80</v>
      </c>
      <c r="BK279" s="238">
        <f>ROUND(I279*H279,2)</f>
        <v>0</v>
      </c>
      <c r="BL279" s="17" t="s">
        <v>159</v>
      </c>
      <c r="BM279" s="237" t="s">
        <v>302</v>
      </c>
    </row>
    <row r="280" s="2" customFormat="1">
      <c r="A280" s="38"/>
      <c r="B280" s="39"/>
      <c r="C280" s="40"/>
      <c r="D280" s="239" t="s">
        <v>160</v>
      </c>
      <c r="E280" s="40"/>
      <c r="F280" s="240" t="s">
        <v>903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160</v>
      </c>
      <c r="AU280" s="17" t="s">
        <v>82</v>
      </c>
    </row>
    <row r="281" s="2" customFormat="1">
      <c r="A281" s="38"/>
      <c r="B281" s="39"/>
      <c r="C281" s="40"/>
      <c r="D281" s="244" t="s">
        <v>162</v>
      </c>
      <c r="E281" s="40"/>
      <c r="F281" s="245" t="s">
        <v>904</v>
      </c>
      <c r="G281" s="40"/>
      <c r="H281" s="40"/>
      <c r="I281" s="241"/>
      <c r="J281" s="40"/>
      <c r="K281" s="40"/>
      <c r="L281" s="44"/>
      <c r="M281" s="242"/>
      <c r="N281" s="24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162</v>
      </c>
      <c r="AU281" s="17" t="s">
        <v>82</v>
      </c>
    </row>
    <row r="282" s="2" customFormat="1" ht="24.15" customHeight="1">
      <c r="A282" s="38"/>
      <c r="B282" s="39"/>
      <c r="C282" s="226" t="s">
        <v>344</v>
      </c>
      <c r="D282" s="226" t="s">
        <v>154</v>
      </c>
      <c r="E282" s="227" t="s">
        <v>905</v>
      </c>
      <c r="F282" s="228" t="s">
        <v>906</v>
      </c>
      <c r="G282" s="229" t="s">
        <v>270</v>
      </c>
      <c r="H282" s="230">
        <v>180</v>
      </c>
      <c r="I282" s="231"/>
      <c r="J282" s="232">
        <f>ROUND(I282*H282,2)</f>
        <v>0</v>
      </c>
      <c r="K282" s="228" t="s">
        <v>158</v>
      </c>
      <c r="L282" s="44"/>
      <c r="M282" s="233" t="s">
        <v>1</v>
      </c>
      <c r="N282" s="234" t="s">
        <v>38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0.00248</v>
      </c>
      <c r="T282" s="236">
        <f>S282*H282</f>
        <v>0.44640000000000002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159</v>
      </c>
      <c r="AT282" s="237" t="s">
        <v>154</v>
      </c>
      <c r="AU282" s="237" t="s">
        <v>82</v>
      </c>
      <c r="AY282" s="17" t="s">
        <v>152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80</v>
      </c>
      <c r="BK282" s="238">
        <f>ROUND(I282*H282,2)</f>
        <v>0</v>
      </c>
      <c r="BL282" s="17" t="s">
        <v>159</v>
      </c>
      <c r="BM282" s="237" t="s">
        <v>310</v>
      </c>
    </row>
    <row r="283" s="2" customFormat="1">
      <c r="A283" s="38"/>
      <c r="B283" s="39"/>
      <c r="C283" s="40"/>
      <c r="D283" s="239" t="s">
        <v>160</v>
      </c>
      <c r="E283" s="40"/>
      <c r="F283" s="240" t="s">
        <v>907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160</v>
      </c>
      <c r="AU283" s="17" t="s">
        <v>82</v>
      </c>
    </row>
    <row r="284" s="2" customFormat="1">
      <c r="A284" s="38"/>
      <c r="B284" s="39"/>
      <c r="C284" s="40"/>
      <c r="D284" s="244" t="s">
        <v>162</v>
      </c>
      <c r="E284" s="40"/>
      <c r="F284" s="245" t="s">
        <v>908</v>
      </c>
      <c r="G284" s="40"/>
      <c r="H284" s="40"/>
      <c r="I284" s="241"/>
      <c r="J284" s="40"/>
      <c r="K284" s="40"/>
      <c r="L284" s="44"/>
      <c r="M284" s="242"/>
      <c r="N284" s="24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162</v>
      </c>
      <c r="AU284" s="17" t="s">
        <v>82</v>
      </c>
    </row>
    <row r="285" s="2" customFormat="1" ht="16.5" customHeight="1">
      <c r="A285" s="38"/>
      <c r="B285" s="39"/>
      <c r="C285" s="226" t="s">
        <v>351</v>
      </c>
      <c r="D285" s="226" t="s">
        <v>154</v>
      </c>
      <c r="E285" s="227" t="s">
        <v>909</v>
      </c>
      <c r="F285" s="228" t="s">
        <v>910</v>
      </c>
      <c r="G285" s="229" t="s">
        <v>174</v>
      </c>
      <c r="H285" s="230">
        <v>2</v>
      </c>
      <c r="I285" s="231"/>
      <c r="J285" s="232">
        <f>ROUND(I285*H285,2)</f>
        <v>0</v>
      </c>
      <c r="K285" s="228" t="s">
        <v>158</v>
      </c>
      <c r="L285" s="44"/>
      <c r="M285" s="233" t="s">
        <v>1</v>
      </c>
      <c r="N285" s="234" t="s">
        <v>38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0.192</v>
      </c>
      <c r="T285" s="236">
        <f>S285*H285</f>
        <v>0.38400000000000001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159</v>
      </c>
      <c r="AT285" s="237" t="s">
        <v>154</v>
      </c>
      <c r="AU285" s="237" t="s">
        <v>82</v>
      </c>
      <c r="AY285" s="17" t="s">
        <v>152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80</v>
      </c>
      <c r="BK285" s="238">
        <f>ROUND(I285*H285,2)</f>
        <v>0</v>
      </c>
      <c r="BL285" s="17" t="s">
        <v>159</v>
      </c>
      <c r="BM285" s="237" t="s">
        <v>558</v>
      </c>
    </row>
    <row r="286" s="2" customFormat="1">
      <c r="A286" s="38"/>
      <c r="B286" s="39"/>
      <c r="C286" s="40"/>
      <c r="D286" s="239" t="s">
        <v>160</v>
      </c>
      <c r="E286" s="40"/>
      <c r="F286" s="240" t="s">
        <v>911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160</v>
      </c>
      <c r="AU286" s="17" t="s">
        <v>82</v>
      </c>
    </row>
    <row r="287" s="2" customFormat="1">
      <c r="A287" s="38"/>
      <c r="B287" s="39"/>
      <c r="C287" s="40"/>
      <c r="D287" s="244" t="s">
        <v>162</v>
      </c>
      <c r="E287" s="40"/>
      <c r="F287" s="245" t="s">
        <v>912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162</v>
      </c>
      <c r="AU287" s="17" t="s">
        <v>82</v>
      </c>
    </row>
    <row r="288" s="13" customFormat="1">
      <c r="A288" s="13"/>
      <c r="B288" s="246"/>
      <c r="C288" s="247"/>
      <c r="D288" s="239" t="s">
        <v>164</v>
      </c>
      <c r="E288" s="248" t="s">
        <v>1</v>
      </c>
      <c r="F288" s="249" t="s">
        <v>82</v>
      </c>
      <c r="G288" s="247"/>
      <c r="H288" s="250">
        <v>2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164</v>
      </c>
      <c r="AU288" s="256" t="s">
        <v>82</v>
      </c>
      <c r="AV288" s="13" t="s">
        <v>82</v>
      </c>
      <c r="AW288" s="13" t="s">
        <v>30</v>
      </c>
      <c r="AX288" s="13" t="s">
        <v>80</v>
      </c>
      <c r="AY288" s="256" t="s">
        <v>152</v>
      </c>
    </row>
    <row r="289" s="2" customFormat="1" ht="24.15" customHeight="1">
      <c r="A289" s="38"/>
      <c r="B289" s="39"/>
      <c r="C289" s="226" t="s">
        <v>358</v>
      </c>
      <c r="D289" s="226" t="s">
        <v>154</v>
      </c>
      <c r="E289" s="227" t="s">
        <v>913</v>
      </c>
      <c r="F289" s="228" t="s">
        <v>914</v>
      </c>
      <c r="G289" s="229" t="s">
        <v>157</v>
      </c>
      <c r="H289" s="230">
        <v>9.9000000000000004</v>
      </c>
      <c r="I289" s="231"/>
      <c r="J289" s="232">
        <f>ROUND(I289*H289,2)</f>
        <v>0</v>
      </c>
      <c r="K289" s="228" t="s">
        <v>158</v>
      </c>
      <c r="L289" s="44"/>
      <c r="M289" s="233" t="s">
        <v>1</v>
      </c>
      <c r="N289" s="234" t="s">
        <v>38</v>
      </c>
      <c r="O289" s="91"/>
      <c r="P289" s="235">
        <f>O289*H289</f>
        <v>0</v>
      </c>
      <c r="Q289" s="235">
        <v>0</v>
      </c>
      <c r="R289" s="235">
        <f>Q289*H289</f>
        <v>0</v>
      </c>
      <c r="S289" s="235">
        <v>0.034000000000000002</v>
      </c>
      <c r="T289" s="236">
        <f>S289*H289</f>
        <v>0.33660000000000001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159</v>
      </c>
      <c r="AT289" s="237" t="s">
        <v>154</v>
      </c>
      <c r="AU289" s="237" t="s">
        <v>82</v>
      </c>
      <c r="AY289" s="17" t="s">
        <v>152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80</v>
      </c>
      <c r="BK289" s="238">
        <f>ROUND(I289*H289,2)</f>
        <v>0</v>
      </c>
      <c r="BL289" s="17" t="s">
        <v>159</v>
      </c>
      <c r="BM289" s="237" t="s">
        <v>325</v>
      </c>
    </row>
    <row r="290" s="2" customFormat="1">
      <c r="A290" s="38"/>
      <c r="B290" s="39"/>
      <c r="C290" s="40"/>
      <c r="D290" s="239" t="s">
        <v>160</v>
      </c>
      <c r="E290" s="40"/>
      <c r="F290" s="240" t="s">
        <v>915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160</v>
      </c>
      <c r="AU290" s="17" t="s">
        <v>82</v>
      </c>
    </row>
    <row r="291" s="2" customFormat="1">
      <c r="A291" s="38"/>
      <c r="B291" s="39"/>
      <c r="C291" s="40"/>
      <c r="D291" s="244" t="s">
        <v>162</v>
      </c>
      <c r="E291" s="40"/>
      <c r="F291" s="245" t="s">
        <v>916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162</v>
      </c>
      <c r="AU291" s="17" t="s">
        <v>82</v>
      </c>
    </row>
    <row r="292" s="13" customFormat="1">
      <c r="A292" s="13"/>
      <c r="B292" s="246"/>
      <c r="C292" s="247"/>
      <c r="D292" s="239" t="s">
        <v>164</v>
      </c>
      <c r="E292" s="248" t="s">
        <v>1</v>
      </c>
      <c r="F292" s="249" t="s">
        <v>917</v>
      </c>
      <c r="G292" s="247"/>
      <c r="H292" s="250">
        <v>3.1499999999999999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6" t="s">
        <v>164</v>
      </c>
      <c r="AU292" s="256" t="s">
        <v>82</v>
      </c>
      <c r="AV292" s="13" t="s">
        <v>82</v>
      </c>
      <c r="AW292" s="13" t="s">
        <v>30</v>
      </c>
      <c r="AX292" s="13" t="s">
        <v>73</v>
      </c>
      <c r="AY292" s="256" t="s">
        <v>152</v>
      </c>
    </row>
    <row r="293" s="13" customFormat="1">
      <c r="A293" s="13"/>
      <c r="B293" s="246"/>
      <c r="C293" s="247"/>
      <c r="D293" s="239" t="s">
        <v>164</v>
      </c>
      <c r="E293" s="248" t="s">
        <v>1</v>
      </c>
      <c r="F293" s="249" t="s">
        <v>918</v>
      </c>
      <c r="G293" s="247"/>
      <c r="H293" s="250">
        <v>6.75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164</v>
      </c>
      <c r="AU293" s="256" t="s">
        <v>82</v>
      </c>
      <c r="AV293" s="13" t="s">
        <v>82</v>
      </c>
      <c r="AW293" s="13" t="s">
        <v>30</v>
      </c>
      <c r="AX293" s="13" t="s">
        <v>73</v>
      </c>
      <c r="AY293" s="256" t="s">
        <v>152</v>
      </c>
    </row>
    <row r="294" s="14" customFormat="1">
      <c r="A294" s="14"/>
      <c r="B294" s="257"/>
      <c r="C294" s="258"/>
      <c r="D294" s="239" t="s">
        <v>164</v>
      </c>
      <c r="E294" s="259" t="s">
        <v>1</v>
      </c>
      <c r="F294" s="260" t="s">
        <v>166</v>
      </c>
      <c r="G294" s="258"/>
      <c r="H294" s="261">
        <v>9.9000000000000004</v>
      </c>
      <c r="I294" s="262"/>
      <c r="J294" s="258"/>
      <c r="K294" s="258"/>
      <c r="L294" s="263"/>
      <c r="M294" s="264"/>
      <c r="N294" s="265"/>
      <c r="O294" s="265"/>
      <c r="P294" s="265"/>
      <c r="Q294" s="265"/>
      <c r="R294" s="265"/>
      <c r="S294" s="265"/>
      <c r="T294" s="26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7" t="s">
        <v>164</v>
      </c>
      <c r="AU294" s="267" t="s">
        <v>82</v>
      </c>
      <c r="AV294" s="14" t="s">
        <v>159</v>
      </c>
      <c r="AW294" s="14" t="s">
        <v>30</v>
      </c>
      <c r="AX294" s="14" t="s">
        <v>80</v>
      </c>
      <c r="AY294" s="267" t="s">
        <v>152</v>
      </c>
    </row>
    <row r="295" s="2" customFormat="1" ht="21.75" customHeight="1">
      <c r="A295" s="38"/>
      <c r="B295" s="39"/>
      <c r="C295" s="226" t="s">
        <v>366</v>
      </c>
      <c r="D295" s="226" t="s">
        <v>154</v>
      </c>
      <c r="E295" s="227" t="s">
        <v>283</v>
      </c>
      <c r="F295" s="228" t="s">
        <v>284</v>
      </c>
      <c r="G295" s="229" t="s">
        <v>157</v>
      </c>
      <c r="H295" s="230">
        <v>20.199999999999999</v>
      </c>
      <c r="I295" s="231"/>
      <c r="J295" s="232">
        <f>ROUND(I295*H295,2)</f>
        <v>0</v>
      </c>
      <c r="K295" s="228" t="s">
        <v>158</v>
      </c>
      <c r="L295" s="44"/>
      <c r="M295" s="233" t="s">
        <v>1</v>
      </c>
      <c r="N295" s="234" t="s">
        <v>38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0.087999999999999995</v>
      </c>
      <c r="T295" s="236">
        <f>S295*H295</f>
        <v>1.7775999999999999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159</v>
      </c>
      <c r="AT295" s="237" t="s">
        <v>154</v>
      </c>
      <c r="AU295" s="237" t="s">
        <v>82</v>
      </c>
      <c r="AY295" s="17" t="s">
        <v>152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80</v>
      </c>
      <c r="BK295" s="238">
        <f>ROUND(I295*H295,2)</f>
        <v>0</v>
      </c>
      <c r="BL295" s="17" t="s">
        <v>159</v>
      </c>
      <c r="BM295" s="237" t="s">
        <v>581</v>
      </c>
    </row>
    <row r="296" s="2" customFormat="1">
      <c r="A296" s="38"/>
      <c r="B296" s="39"/>
      <c r="C296" s="40"/>
      <c r="D296" s="239" t="s">
        <v>160</v>
      </c>
      <c r="E296" s="40"/>
      <c r="F296" s="240" t="s">
        <v>286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160</v>
      </c>
      <c r="AU296" s="17" t="s">
        <v>82</v>
      </c>
    </row>
    <row r="297" s="2" customFormat="1">
      <c r="A297" s="38"/>
      <c r="B297" s="39"/>
      <c r="C297" s="40"/>
      <c r="D297" s="244" t="s">
        <v>162</v>
      </c>
      <c r="E297" s="40"/>
      <c r="F297" s="245" t="s">
        <v>287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162</v>
      </c>
      <c r="AU297" s="17" t="s">
        <v>82</v>
      </c>
    </row>
    <row r="298" s="15" customFormat="1">
      <c r="A298" s="15"/>
      <c r="B298" s="268"/>
      <c r="C298" s="269"/>
      <c r="D298" s="239" t="s">
        <v>164</v>
      </c>
      <c r="E298" s="270" t="s">
        <v>1</v>
      </c>
      <c r="F298" s="271" t="s">
        <v>250</v>
      </c>
      <c r="G298" s="269"/>
      <c r="H298" s="270" t="s">
        <v>1</v>
      </c>
      <c r="I298" s="272"/>
      <c r="J298" s="269"/>
      <c r="K298" s="269"/>
      <c r="L298" s="273"/>
      <c r="M298" s="274"/>
      <c r="N298" s="275"/>
      <c r="O298" s="275"/>
      <c r="P298" s="275"/>
      <c r="Q298" s="275"/>
      <c r="R298" s="275"/>
      <c r="S298" s="275"/>
      <c r="T298" s="27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7" t="s">
        <v>164</v>
      </c>
      <c r="AU298" s="277" t="s">
        <v>82</v>
      </c>
      <c r="AV298" s="15" t="s">
        <v>80</v>
      </c>
      <c r="AW298" s="15" t="s">
        <v>30</v>
      </c>
      <c r="AX298" s="15" t="s">
        <v>73</v>
      </c>
      <c r="AY298" s="277" t="s">
        <v>152</v>
      </c>
    </row>
    <row r="299" s="13" customFormat="1">
      <c r="A299" s="13"/>
      <c r="B299" s="246"/>
      <c r="C299" s="247"/>
      <c r="D299" s="239" t="s">
        <v>164</v>
      </c>
      <c r="E299" s="248" t="s">
        <v>1</v>
      </c>
      <c r="F299" s="249" t="s">
        <v>919</v>
      </c>
      <c r="G299" s="247"/>
      <c r="H299" s="250">
        <v>4.2000000000000002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164</v>
      </c>
      <c r="AU299" s="256" t="s">
        <v>82</v>
      </c>
      <c r="AV299" s="13" t="s">
        <v>82</v>
      </c>
      <c r="AW299" s="13" t="s">
        <v>30</v>
      </c>
      <c r="AX299" s="13" t="s">
        <v>73</v>
      </c>
      <c r="AY299" s="256" t="s">
        <v>152</v>
      </c>
    </row>
    <row r="300" s="13" customFormat="1">
      <c r="A300" s="13"/>
      <c r="B300" s="246"/>
      <c r="C300" s="247"/>
      <c r="D300" s="239" t="s">
        <v>164</v>
      </c>
      <c r="E300" s="248" t="s">
        <v>1</v>
      </c>
      <c r="F300" s="249" t="s">
        <v>920</v>
      </c>
      <c r="G300" s="247"/>
      <c r="H300" s="250">
        <v>16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164</v>
      </c>
      <c r="AU300" s="256" t="s">
        <v>82</v>
      </c>
      <c r="AV300" s="13" t="s">
        <v>82</v>
      </c>
      <c r="AW300" s="13" t="s">
        <v>30</v>
      </c>
      <c r="AX300" s="13" t="s">
        <v>73</v>
      </c>
      <c r="AY300" s="256" t="s">
        <v>152</v>
      </c>
    </row>
    <row r="301" s="14" customFormat="1">
      <c r="A301" s="14"/>
      <c r="B301" s="257"/>
      <c r="C301" s="258"/>
      <c r="D301" s="239" t="s">
        <v>164</v>
      </c>
      <c r="E301" s="259" t="s">
        <v>1</v>
      </c>
      <c r="F301" s="260" t="s">
        <v>166</v>
      </c>
      <c r="G301" s="258"/>
      <c r="H301" s="261">
        <v>20.199999999999999</v>
      </c>
      <c r="I301" s="262"/>
      <c r="J301" s="258"/>
      <c r="K301" s="258"/>
      <c r="L301" s="263"/>
      <c r="M301" s="264"/>
      <c r="N301" s="265"/>
      <c r="O301" s="265"/>
      <c r="P301" s="265"/>
      <c r="Q301" s="265"/>
      <c r="R301" s="265"/>
      <c r="S301" s="265"/>
      <c r="T301" s="26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7" t="s">
        <v>164</v>
      </c>
      <c r="AU301" s="267" t="s">
        <v>82</v>
      </c>
      <c r="AV301" s="14" t="s">
        <v>159</v>
      </c>
      <c r="AW301" s="14" t="s">
        <v>30</v>
      </c>
      <c r="AX301" s="14" t="s">
        <v>80</v>
      </c>
      <c r="AY301" s="267" t="s">
        <v>152</v>
      </c>
    </row>
    <row r="302" s="2" customFormat="1" ht="21.75" customHeight="1">
      <c r="A302" s="38"/>
      <c r="B302" s="39"/>
      <c r="C302" s="226" t="s">
        <v>374</v>
      </c>
      <c r="D302" s="226" t="s">
        <v>154</v>
      </c>
      <c r="E302" s="227" t="s">
        <v>921</v>
      </c>
      <c r="F302" s="228" t="s">
        <v>922</v>
      </c>
      <c r="G302" s="229" t="s">
        <v>157</v>
      </c>
      <c r="H302" s="230">
        <v>2.7999999999999998</v>
      </c>
      <c r="I302" s="231"/>
      <c r="J302" s="232">
        <f>ROUND(I302*H302,2)</f>
        <v>0</v>
      </c>
      <c r="K302" s="228" t="s">
        <v>158</v>
      </c>
      <c r="L302" s="44"/>
      <c r="M302" s="233" t="s">
        <v>1</v>
      </c>
      <c r="N302" s="234" t="s">
        <v>38</v>
      </c>
      <c r="O302" s="91"/>
      <c r="P302" s="235">
        <f>O302*H302</f>
        <v>0</v>
      </c>
      <c r="Q302" s="235">
        <v>0</v>
      </c>
      <c r="R302" s="235">
        <f>Q302*H302</f>
        <v>0</v>
      </c>
      <c r="S302" s="235">
        <v>0.067000000000000004</v>
      </c>
      <c r="T302" s="236">
        <f>S302*H302</f>
        <v>0.18759999999999999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159</v>
      </c>
      <c r="AT302" s="237" t="s">
        <v>154</v>
      </c>
      <c r="AU302" s="237" t="s">
        <v>82</v>
      </c>
      <c r="AY302" s="17" t="s">
        <v>152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80</v>
      </c>
      <c r="BK302" s="238">
        <f>ROUND(I302*H302,2)</f>
        <v>0</v>
      </c>
      <c r="BL302" s="17" t="s">
        <v>159</v>
      </c>
      <c r="BM302" s="237" t="s">
        <v>593</v>
      </c>
    </row>
    <row r="303" s="2" customFormat="1">
      <c r="A303" s="38"/>
      <c r="B303" s="39"/>
      <c r="C303" s="40"/>
      <c r="D303" s="239" t="s">
        <v>160</v>
      </c>
      <c r="E303" s="40"/>
      <c r="F303" s="240" t="s">
        <v>923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160</v>
      </c>
      <c r="AU303" s="17" t="s">
        <v>82</v>
      </c>
    </row>
    <row r="304" s="2" customFormat="1">
      <c r="A304" s="38"/>
      <c r="B304" s="39"/>
      <c r="C304" s="40"/>
      <c r="D304" s="244" t="s">
        <v>162</v>
      </c>
      <c r="E304" s="40"/>
      <c r="F304" s="245" t="s">
        <v>924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162</v>
      </c>
      <c r="AU304" s="17" t="s">
        <v>82</v>
      </c>
    </row>
    <row r="305" s="13" customFormat="1">
      <c r="A305" s="13"/>
      <c r="B305" s="246"/>
      <c r="C305" s="247"/>
      <c r="D305" s="239" t="s">
        <v>164</v>
      </c>
      <c r="E305" s="248" t="s">
        <v>1</v>
      </c>
      <c r="F305" s="249" t="s">
        <v>732</v>
      </c>
      <c r="G305" s="247"/>
      <c r="H305" s="250">
        <v>2.7999999999999998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164</v>
      </c>
      <c r="AU305" s="256" t="s">
        <v>82</v>
      </c>
      <c r="AV305" s="13" t="s">
        <v>82</v>
      </c>
      <c r="AW305" s="13" t="s">
        <v>30</v>
      </c>
      <c r="AX305" s="13" t="s">
        <v>73</v>
      </c>
      <c r="AY305" s="256" t="s">
        <v>152</v>
      </c>
    </row>
    <row r="306" s="14" customFormat="1">
      <c r="A306" s="14"/>
      <c r="B306" s="257"/>
      <c r="C306" s="258"/>
      <c r="D306" s="239" t="s">
        <v>164</v>
      </c>
      <c r="E306" s="259" t="s">
        <v>1</v>
      </c>
      <c r="F306" s="260" t="s">
        <v>166</v>
      </c>
      <c r="G306" s="258"/>
      <c r="H306" s="261">
        <v>2.7999999999999998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164</v>
      </c>
      <c r="AU306" s="267" t="s">
        <v>82</v>
      </c>
      <c r="AV306" s="14" t="s">
        <v>159</v>
      </c>
      <c r="AW306" s="14" t="s">
        <v>30</v>
      </c>
      <c r="AX306" s="14" t="s">
        <v>80</v>
      </c>
      <c r="AY306" s="267" t="s">
        <v>152</v>
      </c>
    </row>
    <row r="307" s="2" customFormat="1" ht="24.15" customHeight="1">
      <c r="A307" s="38"/>
      <c r="B307" s="39"/>
      <c r="C307" s="226" t="s">
        <v>215</v>
      </c>
      <c r="D307" s="226" t="s">
        <v>154</v>
      </c>
      <c r="E307" s="227" t="s">
        <v>925</v>
      </c>
      <c r="F307" s="228" t="s">
        <v>926</v>
      </c>
      <c r="G307" s="229" t="s">
        <v>157</v>
      </c>
      <c r="H307" s="230">
        <v>2.1000000000000001</v>
      </c>
      <c r="I307" s="231"/>
      <c r="J307" s="232">
        <f>ROUND(I307*H307,2)</f>
        <v>0</v>
      </c>
      <c r="K307" s="228" t="s">
        <v>158</v>
      </c>
      <c r="L307" s="44"/>
      <c r="M307" s="233" t="s">
        <v>1</v>
      </c>
      <c r="N307" s="234" t="s">
        <v>38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0.058999999999999997</v>
      </c>
      <c r="T307" s="236">
        <f>S307*H307</f>
        <v>0.1239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159</v>
      </c>
      <c r="AT307" s="237" t="s">
        <v>154</v>
      </c>
      <c r="AU307" s="237" t="s">
        <v>82</v>
      </c>
      <c r="AY307" s="17" t="s">
        <v>152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80</v>
      </c>
      <c r="BK307" s="238">
        <f>ROUND(I307*H307,2)</f>
        <v>0</v>
      </c>
      <c r="BL307" s="17" t="s">
        <v>159</v>
      </c>
      <c r="BM307" s="237" t="s">
        <v>223</v>
      </c>
    </row>
    <row r="308" s="2" customFormat="1">
      <c r="A308" s="38"/>
      <c r="B308" s="39"/>
      <c r="C308" s="40"/>
      <c r="D308" s="239" t="s">
        <v>160</v>
      </c>
      <c r="E308" s="40"/>
      <c r="F308" s="240" t="s">
        <v>927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160</v>
      </c>
      <c r="AU308" s="17" t="s">
        <v>82</v>
      </c>
    </row>
    <row r="309" s="2" customFormat="1">
      <c r="A309" s="38"/>
      <c r="B309" s="39"/>
      <c r="C309" s="40"/>
      <c r="D309" s="244" t="s">
        <v>162</v>
      </c>
      <c r="E309" s="40"/>
      <c r="F309" s="245" t="s">
        <v>928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162</v>
      </c>
      <c r="AU309" s="17" t="s">
        <v>82</v>
      </c>
    </row>
    <row r="310" s="13" customFormat="1">
      <c r="A310" s="13"/>
      <c r="B310" s="246"/>
      <c r="C310" s="247"/>
      <c r="D310" s="239" t="s">
        <v>164</v>
      </c>
      <c r="E310" s="248" t="s">
        <v>1</v>
      </c>
      <c r="F310" s="249" t="s">
        <v>929</v>
      </c>
      <c r="G310" s="247"/>
      <c r="H310" s="250">
        <v>2.1000000000000001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6" t="s">
        <v>164</v>
      </c>
      <c r="AU310" s="256" t="s">
        <v>82</v>
      </c>
      <c r="AV310" s="13" t="s">
        <v>82</v>
      </c>
      <c r="AW310" s="13" t="s">
        <v>30</v>
      </c>
      <c r="AX310" s="13" t="s">
        <v>73</v>
      </c>
      <c r="AY310" s="256" t="s">
        <v>152</v>
      </c>
    </row>
    <row r="311" s="14" customFormat="1">
      <c r="A311" s="14"/>
      <c r="B311" s="257"/>
      <c r="C311" s="258"/>
      <c r="D311" s="239" t="s">
        <v>164</v>
      </c>
      <c r="E311" s="259" t="s">
        <v>1</v>
      </c>
      <c r="F311" s="260" t="s">
        <v>166</v>
      </c>
      <c r="G311" s="258"/>
      <c r="H311" s="261">
        <v>2.1000000000000001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7" t="s">
        <v>164</v>
      </c>
      <c r="AU311" s="267" t="s">
        <v>82</v>
      </c>
      <c r="AV311" s="14" t="s">
        <v>159</v>
      </c>
      <c r="AW311" s="14" t="s">
        <v>30</v>
      </c>
      <c r="AX311" s="14" t="s">
        <v>80</v>
      </c>
      <c r="AY311" s="267" t="s">
        <v>152</v>
      </c>
    </row>
    <row r="312" s="2" customFormat="1" ht="24.15" customHeight="1">
      <c r="A312" s="38"/>
      <c r="B312" s="39"/>
      <c r="C312" s="226" t="s">
        <v>391</v>
      </c>
      <c r="D312" s="226" t="s">
        <v>154</v>
      </c>
      <c r="E312" s="227" t="s">
        <v>930</v>
      </c>
      <c r="F312" s="228" t="s">
        <v>931</v>
      </c>
      <c r="G312" s="229" t="s">
        <v>157</v>
      </c>
      <c r="H312" s="230">
        <v>3.6000000000000001</v>
      </c>
      <c r="I312" s="231"/>
      <c r="J312" s="232">
        <f>ROUND(I312*H312,2)</f>
        <v>0</v>
      </c>
      <c r="K312" s="228" t="s">
        <v>158</v>
      </c>
      <c r="L312" s="44"/>
      <c r="M312" s="233" t="s">
        <v>1</v>
      </c>
      <c r="N312" s="234" t="s">
        <v>38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0.050999999999999997</v>
      </c>
      <c r="T312" s="236">
        <f>S312*H312</f>
        <v>0.18359999999999999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159</v>
      </c>
      <c r="AT312" s="237" t="s">
        <v>154</v>
      </c>
      <c r="AU312" s="237" t="s">
        <v>82</v>
      </c>
      <c r="AY312" s="17" t="s">
        <v>152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80</v>
      </c>
      <c r="BK312" s="238">
        <f>ROUND(I312*H312,2)</f>
        <v>0</v>
      </c>
      <c r="BL312" s="17" t="s">
        <v>159</v>
      </c>
      <c r="BM312" s="237" t="s">
        <v>347</v>
      </c>
    </row>
    <row r="313" s="2" customFormat="1">
      <c r="A313" s="38"/>
      <c r="B313" s="39"/>
      <c r="C313" s="40"/>
      <c r="D313" s="239" t="s">
        <v>160</v>
      </c>
      <c r="E313" s="40"/>
      <c r="F313" s="240" t="s">
        <v>932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160</v>
      </c>
      <c r="AU313" s="17" t="s">
        <v>82</v>
      </c>
    </row>
    <row r="314" s="2" customFormat="1">
      <c r="A314" s="38"/>
      <c r="B314" s="39"/>
      <c r="C314" s="40"/>
      <c r="D314" s="244" t="s">
        <v>162</v>
      </c>
      <c r="E314" s="40"/>
      <c r="F314" s="245" t="s">
        <v>933</v>
      </c>
      <c r="G314" s="40"/>
      <c r="H314" s="40"/>
      <c r="I314" s="241"/>
      <c r="J314" s="40"/>
      <c r="K314" s="40"/>
      <c r="L314" s="44"/>
      <c r="M314" s="242"/>
      <c r="N314" s="24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162</v>
      </c>
      <c r="AU314" s="17" t="s">
        <v>82</v>
      </c>
    </row>
    <row r="315" s="13" customFormat="1">
      <c r="A315" s="13"/>
      <c r="B315" s="246"/>
      <c r="C315" s="247"/>
      <c r="D315" s="239" t="s">
        <v>164</v>
      </c>
      <c r="E315" s="248" t="s">
        <v>1</v>
      </c>
      <c r="F315" s="249" t="s">
        <v>934</v>
      </c>
      <c r="G315" s="247"/>
      <c r="H315" s="250">
        <v>3.6000000000000001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6" t="s">
        <v>164</v>
      </c>
      <c r="AU315" s="256" t="s">
        <v>82</v>
      </c>
      <c r="AV315" s="13" t="s">
        <v>82</v>
      </c>
      <c r="AW315" s="13" t="s">
        <v>30</v>
      </c>
      <c r="AX315" s="13" t="s">
        <v>73</v>
      </c>
      <c r="AY315" s="256" t="s">
        <v>152</v>
      </c>
    </row>
    <row r="316" s="14" customFormat="1">
      <c r="A316" s="14"/>
      <c r="B316" s="257"/>
      <c r="C316" s="258"/>
      <c r="D316" s="239" t="s">
        <v>164</v>
      </c>
      <c r="E316" s="259" t="s">
        <v>1</v>
      </c>
      <c r="F316" s="260" t="s">
        <v>166</v>
      </c>
      <c r="G316" s="258"/>
      <c r="H316" s="261">
        <v>3.6000000000000001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7" t="s">
        <v>164</v>
      </c>
      <c r="AU316" s="267" t="s">
        <v>82</v>
      </c>
      <c r="AV316" s="14" t="s">
        <v>159</v>
      </c>
      <c r="AW316" s="14" t="s">
        <v>30</v>
      </c>
      <c r="AX316" s="14" t="s">
        <v>80</v>
      </c>
      <c r="AY316" s="267" t="s">
        <v>152</v>
      </c>
    </row>
    <row r="317" s="12" customFormat="1" ht="22.8" customHeight="1">
      <c r="A317" s="12"/>
      <c r="B317" s="210"/>
      <c r="C317" s="211"/>
      <c r="D317" s="212" t="s">
        <v>72</v>
      </c>
      <c r="E317" s="224" t="s">
        <v>297</v>
      </c>
      <c r="F317" s="224" t="s">
        <v>298</v>
      </c>
      <c r="G317" s="211"/>
      <c r="H317" s="211"/>
      <c r="I317" s="214"/>
      <c r="J317" s="225">
        <f>BK317</f>
        <v>0</v>
      </c>
      <c r="K317" s="211"/>
      <c r="L317" s="216"/>
      <c r="M317" s="217"/>
      <c r="N317" s="218"/>
      <c r="O317" s="218"/>
      <c r="P317" s="219">
        <f>SUM(P318:P323)</f>
        <v>0</v>
      </c>
      <c r="Q317" s="218"/>
      <c r="R317" s="219">
        <f>SUM(R318:R323)</f>
        <v>0</v>
      </c>
      <c r="S317" s="218"/>
      <c r="T317" s="220">
        <f>SUM(T318:T323)</f>
        <v>153.0487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21" t="s">
        <v>80</v>
      </c>
      <c r="AT317" s="222" t="s">
        <v>72</v>
      </c>
      <c r="AU317" s="222" t="s">
        <v>80</v>
      </c>
      <c r="AY317" s="221" t="s">
        <v>152</v>
      </c>
      <c r="BK317" s="223">
        <f>SUM(BK318:BK323)</f>
        <v>0</v>
      </c>
    </row>
    <row r="318" s="2" customFormat="1" ht="33" customHeight="1">
      <c r="A318" s="38"/>
      <c r="B318" s="39"/>
      <c r="C318" s="226" t="s">
        <v>229</v>
      </c>
      <c r="D318" s="226" t="s">
        <v>154</v>
      </c>
      <c r="E318" s="227" t="s">
        <v>308</v>
      </c>
      <c r="F318" s="228" t="s">
        <v>309</v>
      </c>
      <c r="G318" s="229" t="s">
        <v>235</v>
      </c>
      <c r="H318" s="230">
        <v>437.28199999999998</v>
      </c>
      <c r="I318" s="231"/>
      <c r="J318" s="232">
        <f>ROUND(I318*H318,2)</f>
        <v>0</v>
      </c>
      <c r="K318" s="228" t="s">
        <v>158</v>
      </c>
      <c r="L318" s="44"/>
      <c r="M318" s="233" t="s">
        <v>1</v>
      </c>
      <c r="N318" s="234" t="s">
        <v>38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0.34999999999999998</v>
      </c>
      <c r="T318" s="236">
        <f>S318*H318</f>
        <v>153.0487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159</v>
      </c>
      <c r="AT318" s="237" t="s">
        <v>154</v>
      </c>
      <c r="AU318" s="237" t="s">
        <v>82</v>
      </c>
      <c r="AY318" s="17" t="s">
        <v>152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80</v>
      </c>
      <c r="BK318" s="238">
        <f>ROUND(I318*H318,2)</f>
        <v>0</v>
      </c>
      <c r="BL318" s="17" t="s">
        <v>159</v>
      </c>
      <c r="BM318" s="237" t="s">
        <v>361</v>
      </c>
    </row>
    <row r="319" s="2" customFormat="1">
      <c r="A319" s="38"/>
      <c r="B319" s="39"/>
      <c r="C319" s="40"/>
      <c r="D319" s="239" t="s">
        <v>160</v>
      </c>
      <c r="E319" s="40"/>
      <c r="F319" s="240" t="s">
        <v>311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160</v>
      </c>
      <c r="AU319" s="17" t="s">
        <v>82</v>
      </c>
    </row>
    <row r="320" s="2" customFormat="1">
      <c r="A320" s="38"/>
      <c r="B320" s="39"/>
      <c r="C320" s="40"/>
      <c r="D320" s="244" t="s">
        <v>162</v>
      </c>
      <c r="E320" s="40"/>
      <c r="F320" s="245" t="s">
        <v>312</v>
      </c>
      <c r="G320" s="40"/>
      <c r="H320" s="40"/>
      <c r="I320" s="241"/>
      <c r="J320" s="40"/>
      <c r="K320" s="40"/>
      <c r="L320" s="44"/>
      <c r="M320" s="242"/>
      <c r="N320" s="24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162</v>
      </c>
      <c r="AU320" s="17" t="s">
        <v>82</v>
      </c>
    </row>
    <row r="321" s="13" customFormat="1">
      <c r="A321" s="13"/>
      <c r="B321" s="246"/>
      <c r="C321" s="247"/>
      <c r="D321" s="239" t="s">
        <v>164</v>
      </c>
      <c r="E321" s="248" t="s">
        <v>1</v>
      </c>
      <c r="F321" s="249" t="s">
        <v>935</v>
      </c>
      <c r="G321" s="247"/>
      <c r="H321" s="250">
        <v>396.03199999999998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164</v>
      </c>
      <c r="AU321" s="256" t="s">
        <v>82</v>
      </c>
      <c r="AV321" s="13" t="s">
        <v>82</v>
      </c>
      <c r="AW321" s="13" t="s">
        <v>30</v>
      </c>
      <c r="AX321" s="13" t="s">
        <v>73</v>
      </c>
      <c r="AY321" s="256" t="s">
        <v>152</v>
      </c>
    </row>
    <row r="322" s="13" customFormat="1">
      <c r="A322" s="13"/>
      <c r="B322" s="246"/>
      <c r="C322" s="247"/>
      <c r="D322" s="239" t="s">
        <v>164</v>
      </c>
      <c r="E322" s="248" t="s">
        <v>1</v>
      </c>
      <c r="F322" s="249" t="s">
        <v>936</v>
      </c>
      <c r="G322" s="247"/>
      <c r="H322" s="250">
        <v>41.25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6" t="s">
        <v>164</v>
      </c>
      <c r="AU322" s="256" t="s">
        <v>82</v>
      </c>
      <c r="AV322" s="13" t="s">
        <v>82</v>
      </c>
      <c r="AW322" s="13" t="s">
        <v>30</v>
      </c>
      <c r="AX322" s="13" t="s">
        <v>73</v>
      </c>
      <c r="AY322" s="256" t="s">
        <v>152</v>
      </c>
    </row>
    <row r="323" s="14" customFormat="1">
      <c r="A323" s="14"/>
      <c r="B323" s="257"/>
      <c r="C323" s="258"/>
      <c r="D323" s="239" t="s">
        <v>164</v>
      </c>
      <c r="E323" s="259" t="s">
        <v>1</v>
      </c>
      <c r="F323" s="260" t="s">
        <v>166</v>
      </c>
      <c r="G323" s="258"/>
      <c r="H323" s="261">
        <v>437.28199999999998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7" t="s">
        <v>164</v>
      </c>
      <c r="AU323" s="267" t="s">
        <v>82</v>
      </c>
      <c r="AV323" s="14" t="s">
        <v>159</v>
      </c>
      <c r="AW323" s="14" t="s">
        <v>30</v>
      </c>
      <c r="AX323" s="14" t="s">
        <v>80</v>
      </c>
      <c r="AY323" s="267" t="s">
        <v>152</v>
      </c>
    </row>
    <row r="324" s="12" customFormat="1" ht="22.8" customHeight="1">
      <c r="A324" s="12"/>
      <c r="B324" s="210"/>
      <c r="C324" s="211"/>
      <c r="D324" s="212" t="s">
        <v>72</v>
      </c>
      <c r="E324" s="224" t="s">
        <v>315</v>
      </c>
      <c r="F324" s="224" t="s">
        <v>316</v>
      </c>
      <c r="G324" s="211"/>
      <c r="H324" s="211"/>
      <c r="I324" s="214"/>
      <c r="J324" s="225">
        <f>BK324</f>
        <v>0</v>
      </c>
      <c r="K324" s="211"/>
      <c r="L324" s="216"/>
      <c r="M324" s="217"/>
      <c r="N324" s="218"/>
      <c r="O324" s="218"/>
      <c r="P324" s="219">
        <f>SUM(P325:P368)</f>
        <v>0</v>
      </c>
      <c r="Q324" s="218"/>
      <c r="R324" s="219">
        <f>SUM(R325:R368)</f>
        <v>0</v>
      </c>
      <c r="S324" s="218"/>
      <c r="T324" s="220">
        <f>SUM(T325:T368)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1" t="s">
        <v>80</v>
      </c>
      <c r="AT324" s="222" t="s">
        <v>72</v>
      </c>
      <c r="AU324" s="222" t="s">
        <v>80</v>
      </c>
      <c r="AY324" s="221" t="s">
        <v>152</v>
      </c>
      <c r="BK324" s="223">
        <f>SUM(BK325:BK368)</f>
        <v>0</v>
      </c>
    </row>
    <row r="325" s="2" customFormat="1" ht="16.5" customHeight="1">
      <c r="A325" s="38"/>
      <c r="B325" s="39"/>
      <c r="C325" s="226" t="s">
        <v>417</v>
      </c>
      <c r="D325" s="226" t="s">
        <v>154</v>
      </c>
      <c r="E325" s="227" t="s">
        <v>317</v>
      </c>
      <c r="F325" s="228" t="s">
        <v>318</v>
      </c>
      <c r="G325" s="229" t="s">
        <v>228</v>
      </c>
      <c r="H325" s="230">
        <v>316.298</v>
      </c>
      <c r="I325" s="231"/>
      <c r="J325" s="232">
        <f>ROUND(I325*H325,2)</f>
        <v>0</v>
      </c>
      <c r="K325" s="228" t="s">
        <v>158</v>
      </c>
      <c r="L325" s="44"/>
      <c r="M325" s="233" t="s">
        <v>1</v>
      </c>
      <c r="N325" s="234" t="s">
        <v>38</v>
      </c>
      <c r="O325" s="91"/>
      <c r="P325" s="235">
        <f>O325*H325</f>
        <v>0</v>
      </c>
      <c r="Q325" s="235">
        <v>0</v>
      </c>
      <c r="R325" s="235">
        <f>Q325*H325</f>
        <v>0</v>
      </c>
      <c r="S325" s="235">
        <v>0</v>
      </c>
      <c r="T325" s="23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159</v>
      </c>
      <c r="AT325" s="237" t="s">
        <v>154</v>
      </c>
      <c r="AU325" s="237" t="s">
        <v>82</v>
      </c>
      <c r="AY325" s="17" t="s">
        <v>152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80</v>
      </c>
      <c r="BK325" s="238">
        <f>ROUND(I325*H325,2)</f>
        <v>0</v>
      </c>
      <c r="BL325" s="17" t="s">
        <v>159</v>
      </c>
      <c r="BM325" s="237" t="s">
        <v>937</v>
      </c>
    </row>
    <row r="326" s="2" customFormat="1">
      <c r="A326" s="38"/>
      <c r="B326" s="39"/>
      <c r="C326" s="40"/>
      <c r="D326" s="239" t="s">
        <v>160</v>
      </c>
      <c r="E326" s="40"/>
      <c r="F326" s="240" t="s">
        <v>320</v>
      </c>
      <c r="G326" s="40"/>
      <c r="H326" s="40"/>
      <c r="I326" s="241"/>
      <c r="J326" s="40"/>
      <c r="K326" s="40"/>
      <c r="L326" s="44"/>
      <c r="M326" s="242"/>
      <c r="N326" s="24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160</v>
      </c>
      <c r="AU326" s="17" t="s">
        <v>82</v>
      </c>
    </row>
    <row r="327" s="2" customFormat="1">
      <c r="A327" s="38"/>
      <c r="B327" s="39"/>
      <c r="C327" s="40"/>
      <c r="D327" s="244" t="s">
        <v>162</v>
      </c>
      <c r="E327" s="40"/>
      <c r="F327" s="245" t="s">
        <v>321</v>
      </c>
      <c r="G327" s="40"/>
      <c r="H327" s="40"/>
      <c r="I327" s="241"/>
      <c r="J327" s="40"/>
      <c r="K327" s="40"/>
      <c r="L327" s="44"/>
      <c r="M327" s="242"/>
      <c r="N327" s="24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162</v>
      </c>
      <c r="AU327" s="17" t="s">
        <v>82</v>
      </c>
    </row>
    <row r="328" s="2" customFormat="1" ht="24.15" customHeight="1">
      <c r="A328" s="38"/>
      <c r="B328" s="39"/>
      <c r="C328" s="226" t="s">
        <v>423</v>
      </c>
      <c r="D328" s="226" t="s">
        <v>154</v>
      </c>
      <c r="E328" s="227" t="s">
        <v>333</v>
      </c>
      <c r="F328" s="228" t="s">
        <v>334</v>
      </c>
      <c r="G328" s="229" t="s">
        <v>228</v>
      </c>
      <c r="H328" s="230">
        <v>316.298</v>
      </c>
      <c r="I328" s="231"/>
      <c r="J328" s="232">
        <f>ROUND(I328*H328,2)</f>
        <v>0</v>
      </c>
      <c r="K328" s="228" t="s">
        <v>158</v>
      </c>
      <c r="L328" s="44"/>
      <c r="M328" s="233" t="s">
        <v>1</v>
      </c>
      <c r="N328" s="234" t="s">
        <v>38</v>
      </c>
      <c r="O328" s="91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159</v>
      </c>
      <c r="AT328" s="237" t="s">
        <v>154</v>
      </c>
      <c r="AU328" s="237" t="s">
        <v>82</v>
      </c>
      <c r="AY328" s="17" t="s">
        <v>152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80</v>
      </c>
      <c r="BK328" s="238">
        <f>ROUND(I328*H328,2)</f>
        <v>0</v>
      </c>
      <c r="BL328" s="17" t="s">
        <v>159</v>
      </c>
      <c r="BM328" s="237" t="s">
        <v>938</v>
      </c>
    </row>
    <row r="329" s="2" customFormat="1">
      <c r="A329" s="38"/>
      <c r="B329" s="39"/>
      <c r="C329" s="40"/>
      <c r="D329" s="239" t="s">
        <v>160</v>
      </c>
      <c r="E329" s="40"/>
      <c r="F329" s="240" t="s">
        <v>336</v>
      </c>
      <c r="G329" s="40"/>
      <c r="H329" s="40"/>
      <c r="I329" s="241"/>
      <c r="J329" s="40"/>
      <c r="K329" s="40"/>
      <c r="L329" s="44"/>
      <c r="M329" s="242"/>
      <c r="N329" s="243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160</v>
      </c>
      <c r="AU329" s="17" t="s">
        <v>82</v>
      </c>
    </row>
    <row r="330" s="2" customFormat="1">
      <c r="A330" s="38"/>
      <c r="B330" s="39"/>
      <c r="C330" s="40"/>
      <c r="D330" s="244" t="s">
        <v>162</v>
      </c>
      <c r="E330" s="40"/>
      <c r="F330" s="245" t="s">
        <v>337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162</v>
      </c>
      <c r="AU330" s="17" t="s">
        <v>82</v>
      </c>
    </row>
    <row r="331" s="2" customFormat="1" ht="24.15" customHeight="1">
      <c r="A331" s="38"/>
      <c r="B331" s="39"/>
      <c r="C331" s="226" t="s">
        <v>431</v>
      </c>
      <c r="D331" s="226" t="s">
        <v>154</v>
      </c>
      <c r="E331" s="227" t="s">
        <v>339</v>
      </c>
      <c r="F331" s="228" t="s">
        <v>340</v>
      </c>
      <c r="G331" s="229" t="s">
        <v>228</v>
      </c>
      <c r="H331" s="230">
        <v>4428.4380000000001</v>
      </c>
      <c r="I331" s="231"/>
      <c r="J331" s="232">
        <f>ROUND(I331*H331,2)</f>
        <v>0</v>
      </c>
      <c r="K331" s="228" t="s">
        <v>158</v>
      </c>
      <c r="L331" s="44"/>
      <c r="M331" s="233" t="s">
        <v>1</v>
      </c>
      <c r="N331" s="234" t="s">
        <v>38</v>
      </c>
      <c r="O331" s="91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159</v>
      </c>
      <c r="AT331" s="237" t="s">
        <v>154</v>
      </c>
      <c r="AU331" s="237" t="s">
        <v>82</v>
      </c>
      <c r="AY331" s="17" t="s">
        <v>152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80</v>
      </c>
      <c r="BK331" s="238">
        <f>ROUND(I331*H331,2)</f>
        <v>0</v>
      </c>
      <c r="BL331" s="17" t="s">
        <v>159</v>
      </c>
      <c r="BM331" s="237" t="s">
        <v>382</v>
      </c>
    </row>
    <row r="332" s="2" customFormat="1">
      <c r="A332" s="38"/>
      <c r="B332" s="39"/>
      <c r="C332" s="40"/>
      <c r="D332" s="239" t="s">
        <v>160</v>
      </c>
      <c r="E332" s="40"/>
      <c r="F332" s="240" t="s">
        <v>341</v>
      </c>
      <c r="G332" s="40"/>
      <c r="H332" s="40"/>
      <c r="I332" s="241"/>
      <c r="J332" s="40"/>
      <c r="K332" s="40"/>
      <c r="L332" s="44"/>
      <c r="M332" s="242"/>
      <c r="N332" s="24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160</v>
      </c>
      <c r="AU332" s="17" t="s">
        <v>82</v>
      </c>
    </row>
    <row r="333" s="2" customFormat="1">
      <c r="A333" s="38"/>
      <c r="B333" s="39"/>
      <c r="C333" s="40"/>
      <c r="D333" s="244" t="s">
        <v>162</v>
      </c>
      <c r="E333" s="40"/>
      <c r="F333" s="245" t="s">
        <v>342</v>
      </c>
      <c r="G333" s="40"/>
      <c r="H333" s="40"/>
      <c r="I333" s="241"/>
      <c r="J333" s="40"/>
      <c r="K333" s="40"/>
      <c r="L333" s="44"/>
      <c r="M333" s="242"/>
      <c r="N333" s="243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162</v>
      </c>
      <c r="AU333" s="17" t="s">
        <v>82</v>
      </c>
    </row>
    <row r="334" s="13" customFormat="1">
      <c r="A334" s="13"/>
      <c r="B334" s="246"/>
      <c r="C334" s="247"/>
      <c r="D334" s="239" t="s">
        <v>164</v>
      </c>
      <c r="E334" s="248" t="s">
        <v>1</v>
      </c>
      <c r="F334" s="249" t="s">
        <v>939</v>
      </c>
      <c r="G334" s="247"/>
      <c r="H334" s="250">
        <v>4428.4380000000001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6" t="s">
        <v>164</v>
      </c>
      <c r="AU334" s="256" t="s">
        <v>82</v>
      </c>
      <c r="AV334" s="13" t="s">
        <v>82</v>
      </c>
      <c r="AW334" s="13" t="s">
        <v>30</v>
      </c>
      <c r="AX334" s="13" t="s">
        <v>73</v>
      </c>
      <c r="AY334" s="256" t="s">
        <v>152</v>
      </c>
    </row>
    <row r="335" s="14" customFormat="1">
      <c r="A335" s="14"/>
      <c r="B335" s="257"/>
      <c r="C335" s="258"/>
      <c r="D335" s="239" t="s">
        <v>164</v>
      </c>
      <c r="E335" s="259" t="s">
        <v>1</v>
      </c>
      <c r="F335" s="260" t="s">
        <v>166</v>
      </c>
      <c r="G335" s="258"/>
      <c r="H335" s="261">
        <v>4428.4380000000001</v>
      </c>
      <c r="I335" s="262"/>
      <c r="J335" s="258"/>
      <c r="K335" s="258"/>
      <c r="L335" s="263"/>
      <c r="M335" s="264"/>
      <c r="N335" s="265"/>
      <c r="O335" s="265"/>
      <c r="P335" s="265"/>
      <c r="Q335" s="265"/>
      <c r="R335" s="265"/>
      <c r="S335" s="265"/>
      <c r="T335" s="26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7" t="s">
        <v>164</v>
      </c>
      <c r="AU335" s="267" t="s">
        <v>82</v>
      </c>
      <c r="AV335" s="14" t="s">
        <v>159</v>
      </c>
      <c r="AW335" s="14" t="s">
        <v>30</v>
      </c>
      <c r="AX335" s="14" t="s">
        <v>80</v>
      </c>
      <c r="AY335" s="267" t="s">
        <v>152</v>
      </c>
    </row>
    <row r="336" s="2" customFormat="1" ht="24.15" customHeight="1">
      <c r="A336" s="38"/>
      <c r="B336" s="39"/>
      <c r="C336" s="226" t="s">
        <v>247</v>
      </c>
      <c r="D336" s="226" t="s">
        <v>154</v>
      </c>
      <c r="E336" s="227" t="s">
        <v>345</v>
      </c>
      <c r="F336" s="228" t="s">
        <v>346</v>
      </c>
      <c r="G336" s="229" t="s">
        <v>228</v>
      </c>
      <c r="H336" s="230">
        <v>11.199999999999999</v>
      </c>
      <c r="I336" s="231"/>
      <c r="J336" s="232">
        <f>ROUND(I336*H336,2)</f>
        <v>0</v>
      </c>
      <c r="K336" s="228" t="s">
        <v>158</v>
      </c>
      <c r="L336" s="44"/>
      <c r="M336" s="233" t="s">
        <v>1</v>
      </c>
      <c r="N336" s="234" t="s">
        <v>38</v>
      </c>
      <c r="O336" s="91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159</v>
      </c>
      <c r="AT336" s="237" t="s">
        <v>154</v>
      </c>
      <c r="AU336" s="237" t="s">
        <v>82</v>
      </c>
      <c r="AY336" s="17" t="s">
        <v>152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80</v>
      </c>
      <c r="BK336" s="238">
        <f>ROUND(I336*H336,2)</f>
        <v>0</v>
      </c>
      <c r="BL336" s="17" t="s">
        <v>159</v>
      </c>
      <c r="BM336" s="237" t="s">
        <v>394</v>
      </c>
    </row>
    <row r="337" s="2" customFormat="1">
      <c r="A337" s="38"/>
      <c r="B337" s="39"/>
      <c r="C337" s="40"/>
      <c r="D337" s="239" t="s">
        <v>160</v>
      </c>
      <c r="E337" s="40"/>
      <c r="F337" s="240" t="s">
        <v>348</v>
      </c>
      <c r="G337" s="40"/>
      <c r="H337" s="40"/>
      <c r="I337" s="241"/>
      <c r="J337" s="40"/>
      <c r="K337" s="40"/>
      <c r="L337" s="44"/>
      <c r="M337" s="242"/>
      <c r="N337" s="24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160</v>
      </c>
      <c r="AU337" s="17" t="s">
        <v>82</v>
      </c>
    </row>
    <row r="338" s="2" customFormat="1">
      <c r="A338" s="38"/>
      <c r="B338" s="39"/>
      <c r="C338" s="40"/>
      <c r="D338" s="244" t="s">
        <v>162</v>
      </c>
      <c r="E338" s="40"/>
      <c r="F338" s="245" t="s">
        <v>349</v>
      </c>
      <c r="G338" s="40"/>
      <c r="H338" s="40"/>
      <c r="I338" s="241"/>
      <c r="J338" s="40"/>
      <c r="K338" s="40"/>
      <c r="L338" s="44"/>
      <c r="M338" s="242"/>
      <c r="N338" s="243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162</v>
      </c>
      <c r="AU338" s="17" t="s">
        <v>82</v>
      </c>
    </row>
    <row r="339" s="13" customFormat="1">
      <c r="A339" s="13"/>
      <c r="B339" s="246"/>
      <c r="C339" s="247"/>
      <c r="D339" s="239" t="s">
        <v>164</v>
      </c>
      <c r="E339" s="248" t="s">
        <v>1</v>
      </c>
      <c r="F339" s="249" t="s">
        <v>940</v>
      </c>
      <c r="G339" s="247"/>
      <c r="H339" s="250">
        <v>11.199999999999999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6" t="s">
        <v>164</v>
      </c>
      <c r="AU339" s="256" t="s">
        <v>82</v>
      </c>
      <c r="AV339" s="13" t="s">
        <v>82</v>
      </c>
      <c r="AW339" s="13" t="s">
        <v>30</v>
      </c>
      <c r="AX339" s="13" t="s">
        <v>73</v>
      </c>
      <c r="AY339" s="256" t="s">
        <v>152</v>
      </c>
    </row>
    <row r="340" s="14" customFormat="1">
      <c r="A340" s="14"/>
      <c r="B340" s="257"/>
      <c r="C340" s="258"/>
      <c r="D340" s="239" t="s">
        <v>164</v>
      </c>
      <c r="E340" s="259" t="s">
        <v>1</v>
      </c>
      <c r="F340" s="260" t="s">
        <v>166</v>
      </c>
      <c r="G340" s="258"/>
      <c r="H340" s="261">
        <v>11.199999999999999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7" t="s">
        <v>164</v>
      </c>
      <c r="AU340" s="267" t="s">
        <v>82</v>
      </c>
      <c r="AV340" s="14" t="s">
        <v>159</v>
      </c>
      <c r="AW340" s="14" t="s">
        <v>30</v>
      </c>
      <c r="AX340" s="14" t="s">
        <v>80</v>
      </c>
      <c r="AY340" s="267" t="s">
        <v>152</v>
      </c>
    </row>
    <row r="341" s="2" customFormat="1" ht="33" customHeight="1">
      <c r="A341" s="38"/>
      <c r="B341" s="39"/>
      <c r="C341" s="226" t="s">
        <v>448</v>
      </c>
      <c r="D341" s="226" t="s">
        <v>154</v>
      </c>
      <c r="E341" s="227" t="s">
        <v>941</v>
      </c>
      <c r="F341" s="228" t="s">
        <v>942</v>
      </c>
      <c r="G341" s="229" t="s">
        <v>228</v>
      </c>
      <c r="H341" s="230">
        <v>0.498</v>
      </c>
      <c r="I341" s="231"/>
      <c r="J341" s="232">
        <f>ROUND(I341*H341,2)</f>
        <v>0</v>
      </c>
      <c r="K341" s="228" t="s">
        <v>158</v>
      </c>
      <c r="L341" s="44"/>
      <c r="M341" s="233" t="s">
        <v>1</v>
      </c>
      <c r="N341" s="234" t="s">
        <v>38</v>
      </c>
      <c r="O341" s="91"/>
      <c r="P341" s="235">
        <f>O341*H341</f>
        <v>0</v>
      </c>
      <c r="Q341" s="235">
        <v>0</v>
      </c>
      <c r="R341" s="235">
        <f>Q341*H341</f>
        <v>0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159</v>
      </c>
      <c r="AT341" s="237" t="s">
        <v>154</v>
      </c>
      <c r="AU341" s="237" t="s">
        <v>82</v>
      </c>
      <c r="AY341" s="17" t="s">
        <v>152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80</v>
      </c>
      <c r="BK341" s="238">
        <f>ROUND(I341*H341,2)</f>
        <v>0</v>
      </c>
      <c r="BL341" s="17" t="s">
        <v>159</v>
      </c>
      <c r="BM341" s="237" t="s">
        <v>404</v>
      </c>
    </row>
    <row r="342" s="2" customFormat="1">
      <c r="A342" s="38"/>
      <c r="B342" s="39"/>
      <c r="C342" s="40"/>
      <c r="D342" s="239" t="s">
        <v>160</v>
      </c>
      <c r="E342" s="40"/>
      <c r="F342" s="240" t="s">
        <v>943</v>
      </c>
      <c r="G342" s="40"/>
      <c r="H342" s="40"/>
      <c r="I342" s="241"/>
      <c r="J342" s="40"/>
      <c r="K342" s="40"/>
      <c r="L342" s="44"/>
      <c r="M342" s="242"/>
      <c r="N342" s="24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160</v>
      </c>
      <c r="AU342" s="17" t="s">
        <v>82</v>
      </c>
    </row>
    <row r="343" s="2" customFormat="1">
      <c r="A343" s="38"/>
      <c r="B343" s="39"/>
      <c r="C343" s="40"/>
      <c r="D343" s="244" t="s">
        <v>162</v>
      </c>
      <c r="E343" s="40"/>
      <c r="F343" s="245" t="s">
        <v>944</v>
      </c>
      <c r="G343" s="40"/>
      <c r="H343" s="40"/>
      <c r="I343" s="241"/>
      <c r="J343" s="40"/>
      <c r="K343" s="40"/>
      <c r="L343" s="44"/>
      <c r="M343" s="242"/>
      <c r="N343" s="24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162</v>
      </c>
      <c r="AU343" s="17" t="s">
        <v>82</v>
      </c>
    </row>
    <row r="344" s="15" customFormat="1">
      <c r="A344" s="15"/>
      <c r="B344" s="268"/>
      <c r="C344" s="269"/>
      <c r="D344" s="239" t="s">
        <v>164</v>
      </c>
      <c r="E344" s="270" t="s">
        <v>1</v>
      </c>
      <c r="F344" s="271" t="s">
        <v>945</v>
      </c>
      <c r="G344" s="269"/>
      <c r="H344" s="270" t="s">
        <v>1</v>
      </c>
      <c r="I344" s="272"/>
      <c r="J344" s="269"/>
      <c r="K344" s="269"/>
      <c r="L344" s="273"/>
      <c r="M344" s="274"/>
      <c r="N344" s="275"/>
      <c r="O344" s="275"/>
      <c r="P344" s="275"/>
      <c r="Q344" s="275"/>
      <c r="R344" s="275"/>
      <c r="S344" s="275"/>
      <c r="T344" s="27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7" t="s">
        <v>164</v>
      </c>
      <c r="AU344" s="277" t="s">
        <v>82</v>
      </c>
      <c r="AV344" s="15" t="s">
        <v>80</v>
      </c>
      <c r="AW344" s="15" t="s">
        <v>30</v>
      </c>
      <c r="AX344" s="15" t="s">
        <v>73</v>
      </c>
      <c r="AY344" s="277" t="s">
        <v>152</v>
      </c>
    </row>
    <row r="345" s="15" customFormat="1">
      <c r="A345" s="15"/>
      <c r="B345" s="268"/>
      <c r="C345" s="269"/>
      <c r="D345" s="239" t="s">
        <v>164</v>
      </c>
      <c r="E345" s="270" t="s">
        <v>1</v>
      </c>
      <c r="F345" s="271" t="s">
        <v>946</v>
      </c>
      <c r="G345" s="269"/>
      <c r="H345" s="270" t="s">
        <v>1</v>
      </c>
      <c r="I345" s="272"/>
      <c r="J345" s="269"/>
      <c r="K345" s="269"/>
      <c r="L345" s="273"/>
      <c r="M345" s="274"/>
      <c r="N345" s="275"/>
      <c r="O345" s="275"/>
      <c r="P345" s="275"/>
      <c r="Q345" s="275"/>
      <c r="R345" s="275"/>
      <c r="S345" s="275"/>
      <c r="T345" s="276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7" t="s">
        <v>164</v>
      </c>
      <c r="AU345" s="277" t="s">
        <v>82</v>
      </c>
      <c r="AV345" s="15" t="s">
        <v>80</v>
      </c>
      <c r="AW345" s="15" t="s">
        <v>30</v>
      </c>
      <c r="AX345" s="15" t="s">
        <v>73</v>
      </c>
      <c r="AY345" s="277" t="s">
        <v>152</v>
      </c>
    </row>
    <row r="346" s="13" customFormat="1">
      <c r="A346" s="13"/>
      <c r="B346" s="246"/>
      <c r="C346" s="247"/>
      <c r="D346" s="239" t="s">
        <v>164</v>
      </c>
      <c r="E346" s="248" t="s">
        <v>1</v>
      </c>
      <c r="F346" s="249" t="s">
        <v>947</v>
      </c>
      <c r="G346" s="247"/>
      <c r="H346" s="250">
        <v>0.23999999999999999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6" t="s">
        <v>164</v>
      </c>
      <c r="AU346" s="256" t="s">
        <v>82</v>
      </c>
      <c r="AV346" s="13" t="s">
        <v>82</v>
      </c>
      <c r="AW346" s="13" t="s">
        <v>30</v>
      </c>
      <c r="AX346" s="13" t="s">
        <v>73</v>
      </c>
      <c r="AY346" s="256" t="s">
        <v>152</v>
      </c>
    </row>
    <row r="347" s="13" customFormat="1">
      <c r="A347" s="13"/>
      <c r="B347" s="246"/>
      <c r="C347" s="247"/>
      <c r="D347" s="239" t="s">
        <v>164</v>
      </c>
      <c r="E347" s="248" t="s">
        <v>1</v>
      </c>
      <c r="F347" s="249" t="s">
        <v>948</v>
      </c>
      <c r="G347" s="247"/>
      <c r="H347" s="250">
        <v>0.25800000000000001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164</v>
      </c>
      <c r="AU347" s="256" t="s">
        <v>82</v>
      </c>
      <c r="AV347" s="13" t="s">
        <v>82</v>
      </c>
      <c r="AW347" s="13" t="s">
        <v>30</v>
      </c>
      <c r="AX347" s="13" t="s">
        <v>73</v>
      </c>
      <c r="AY347" s="256" t="s">
        <v>152</v>
      </c>
    </row>
    <row r="348" s="14" customFormat="1">
      <c r="A348" s="14"/>
      <c r="B348" s="257"/>
      <c r="C348" s="258"/>
      <c r="D348" s="239" t="s">
        <v>164</v>
      </c>
      <c r="E348" s="259" t="s">
        <v>1</v>
      </c>
      <c r="F348" s="260" t="s">
        <v>166</v>
      </c>
      <c r="G348" s="258"/>
      <c r="H348" s="261">
        <v>0.498</v>
      </c>
      <c r="I348" s="262"/>
      <c r="J348" s="258"/>
      <c r="K348" s="258"/>
      <c r="L348" s="263"/>
      <c r="M348" s="264"/>
      <c r="N348" s="265"/>
      <c r="O348" s="265"/>
      <c r="P348" s="265"/>
      <c r="Q348" s="265"/>
      <c r="R348" s="265"/>
      <c r="S348" s="265"/>
      <c r="T348" s="26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7" t="s">
        <v>164</v>
      </c>
      <c r="AU348" s="267" t="s">
        <v>82</v>
      </c>
      <c r="AV348" s="14" t="s">
        <v>159</v>
      </c>
      <c r="AW348" s="14" t="s">
        <v>30</v>
      </c>
      <c r="AX348" s="14" t="s">
        <v>80</v>
      </c>
      <c r="AY348" s="267" t="s">
        <v>152</v>
      </c>
    </row>
    <row r="349" s="2" customFormat="1" ht="33" customHeight="1">
      <c r="A349" s="38"/>
      <c r="B349" s="39"/>
      <c r="C349" s="226" t="s">
        <v>254</v>
      </c>
      <c r="D349" s="226" t="s">
        <v>154</v>
      </c>
      <c r="E349" s="227" t="s">
        <v>359</v>
      </c>
      <c r="F349" s="228" t="s">
        <v>360</v>
      </c>
      <c r="G349" s="229" t="s">
        <v>228</v>
      </c>
      <c r="H349" s="230">
        <v>13.343999999999999</v>
      </c>
      <c r="I349" s="231"/>
      <c r="J349" s="232">
        <f>ROUND(I349*H349,2)</f>
        <v>0</v>
      </c>
      <c r="K349" s="228" t="s">
        <v>158</v>
      </c>
      <c r="L349" s="44"/>
      <c r="M349" s="233" t="s">
        <v>1</v>
      </c>
      <c r="N349" s="234" t="s">
        <v>38</v>
      </c>
      <c r="O349" s="91"/>
      <c r="P349" s="235">
        <f>O349*H349</f>
        <v>0</v>
      </c>
      <c r="Q349" s="235">
        <v>0</v>
      </c>
      <c r="R349" s="235">
        <f>Q349*H349</f>
        <v>0</v>
      </c>
      <c r="S349" s="235">
        <v>0</v>
      </c>
      <c r="T349" s="23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159</v>
      </c>
      <c r="AT349" s="237" t="s">
        <v>154</v>
      </c>
      <c r="AU349" s="237" t="s">
        <v>82</v>
      </c>
      <c r="AY349" s="17" t="s">
        <v>152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80</v>
      </c>
      <c r="BK349" s="238">
        <f>ROUND(I349*H349,2)</f>
        <v>0</v>
      </c>
      <c r="BL349" s="17" t="s">
        <v>159</v>
      </c>
      <c r="BM349" s="237" t="s">
        <v>420</v>
      </c>
    </row>
    <row r="350" s="2" customFormat="1">
      <c r="A350" s="38"/>
      <c r="B350" s="39"/>
      <c r="C350" s="40"/>
      <c r="D350" s="239" t="s">
        <v>160</v>
      </c>
      <c r="E350" s="40"/>
      <c r="F350" s="240" t="s">
        <v>362</v>
      </c>
      <c r="G350" s="40"/>
      <c r="H350" s="40"/>
      <c r="I350" s="241"/>
      <c r="J350" s="40"/>
      <c r="K350" s="40"/>
      <c r="L350" s="44"/>
      <c r="M350" s="242"/>
      <c r="N350" s="24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160</v>
      </c>
      <c r="AU350" s="17" t="s">
        <v>82</v>
      </c>
    </row>
    <row r="351" s="2" customFormat="1">
      <c r="A351" s="38"/>
      <c r="B351" s="39"/>
      <c r="C351" s="40"/>
      <c r="D351" s="244" t="s">
        <v>162</v>
      </c>
      <c r="E351" s="40"/>
      <c r="F351" s="245" t="s">
        <v>363</v>
      </c>
      <c r="G351" s="40"/>
      <c r="H351" s="40"/>
      <c r="I351" s="241"/>
      <c r="J351" s="40"/>
      <c r="K351" s="40"/>
      <c r="L351" s="44"/>
      <c r="M351" s="242"/>
      <c r="N351" s="243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162</v>
      </c>
      <c r="AU351" s="17" t="s">
        <v>82</v>
      </c>
    </row>
    <row r="352" s="13" customFormat="1">
      <c r="A352" s="13"/>
      <c r="B352" s="246"/>
      <c r="C352" s="247"/>
      <c r="D352" s="239" t="s">
        <v>164</v>
      </c>
      <c r="E352" s="248" t="s">
        <v>1</v>
      </c>
      <c r="F352" s="249" t="s">
        <v>949</v>
      </c>
      <c r="G352" s="247"/>
      <c r="H352" s="250">
        <v>13.343999999999999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6" t="s">
        <v>164</v>
      </c>
      <c r="AU352" s="256" t="s">
        <v>82</v>
      </c>
      <c r="AV352" s="13" t="s">
        <v>82</v>
      </c>
      <c r="AW352" s="13" t="s">
        <v>30</v>
      </c>
      <c r="AX352" s="13" t="s">
        <v>73</v>
      </c>
      <c r="AY352" s="256" t="s">
        <v>152</v>
      </c>
    </row>
    <row r="353" s="14" customFormat="1">
      <c r="A353" s="14"/>
      <c r="B353" s="257"/>
      <c r="C353" s="258"/>
      <c r="D353" s="239" t="s">
        <v>164</v>
      </c>
      <c r="E353" s="259" t="s">
        <v>1</v>
      </c>
      <c r="F353" s="260" t="s">
        <v>166</v>
      </c>
      <c r="G353" s="258"/>
      <c r="H353" s="261">
        <v>13.343999999999999</v>
      </c>
      <c r="I353" s="262"/>
      <c r="J353" s="258"/>
      <c r="K353" s="258"/>
      <c r="L353" s="263"/>
      <c r="M353" s="264"/>
      <c r="N353" s="265"/>
      <c r="O353" s="265"/>
      <c r="P353" s="265"/>
      <c r="Q353" s="265"/>
      <c r="R353" s="265"/>
      <c r="S353" s="265"/>
      <c r="T353" s="26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7" t="s">
        <v>164</v>
      </c>
      <c r="AU353" s="267" t="s">
        <v>82</v>
      </c>
      <c r="AV353" s="14" t="s">
        <v>159</v>
      </c>
      <c r="AW353" s="14" t="s">
        <v>30</v>
      </c>
      <c r="AX353" s="14" t="s">
        <v>80</v>
      </c>
      <c r="AY353" s="267" t="s">
        <v>152</v>
      </c>
    </row>
    <row r="354" s="2" customFormat="1" ht="37.8" customHeight="1">
      <c r="A354" s="38"/>
      <c r="B354" s="39"/>
      <c r="C354" s="226" t="s">
        <v>465</v>
      </c>
      <c r="D354" s="226" t="s">
        <v>154</v>
      </c>
      <c r="E354" s="227" t="s">
        <v>950</v>
      </c>
      <c r="F354" s="228" t="s">
        <v>951</v>
      </c>
      <c r="G354" s="229" t="s">
        <v>228</v>
      </c>
      <c r="H354" s="230">
        <v>0.68000000000000005</v>
      </c>
      <c r="I354" s="231"/>
      <c r="J354" s="232">
        <f>ROUND(I354*H354,2)</f>
        <v>0</v>
      </c>
      <c r="K354" s="228" t="s">
        <v>158</v>
      </c>
      <c r="L354" s="44"/>
      <c r="M354" s="233" t="s">
        <v>1</v>
      </c>
      <c r="N354" s="234" t="s">
        <v>38</v>
      </c>
      <c r="O354" s="91"/>
      <c r="P354" s="235">
        <f>O354*H354</f>
        <v>0</v>
      </c>
      <c r="Q354" s="235">
        <v>0</v>
      </c>
      <c r="R354" s="235">
        <f>Q354*H354</f>
        <v>0</v>
      </c>
      <c r="S354" s="235">
        <v>0</v>
      </c>
      <c r="T354" s="23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7" t="s">
        <v>159</v>
      </c>
      <c r="AT354" s="237" t="s">
        <v>154</v>
      </c>
      <c r="AU354" s="237" t="s">
        <v>82</v>
      </c>
      <c r="AY354" s="17" t="s">
        <v>152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7" t="s">
        <v>80</v>
      </c>
      <c r="BK354" s="238">
        <f>ROUND(I354*H354,2)</f>
        <v>0</v>
      </c>
      <c r="BL354" s="17" t="s">
        <v>159</v>
      </c>
      <c r="BM354" s="237" t="s">
        <v>426</v>
      </c>
    </row>
    <row r="355" s="2" customFormat="1">
      <c r="A355" s="38"/>
      <c r="B355" s="39"/>
      <c r="C355" s="40"/>
      <c r="D355" s="239" t="s">
        <v>160</v>
      </c>
      <c r="E355" s="40"/>
      <c r="F355" s="240" t="s">
        <v>952</v>
      </c>
      <c r="G355" s="40"/>
      <c r="H355" s="40"/>
      <c r="I355" s="241"/>
      <c r="J355" s="40"/>
      <c r="K355" s="40"/>
      <c r="L355" s="44"/>
      <c r="M355" s="242"/>
      <c r="N355" s="243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160</v>
      </c>
      <c r="AU355" s="17" t="s">
        <v>82</v>
      </c>
    </row>
    <row r="356" s="2" customFormat="1">
      <c r="A356" s="38"/>
      <c r="B356" s="39"/>
      <c r="C356" s="40"/>
      <c r="D356" s="244" t="s">
        <v>162</v>
      </c>
      <c r="E356" s="40"/>
      <c r="F356" s="245" t="s">
        <v>953</v>
      </c>
      <c r="G356" s="40"/>
      <c r="H356" s="40"/>
      <c r="I356" s="241"/>
      <c r="J356" s="40"/>
      <c r="K356" s="40"/>
      <c r="L356" s="44"/>
      <c r="M356" s="242"/>
      <c r="N356" s="24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162</v>
      </c>
      <c r="AU356" s="17" t="s">
        <v>82</v>
      </c>
    </row>
    <row r="357" s="13" customFormat="1">
      <c r="A357" s="13"/>
      <c r="B357" s="246"/>
      <c r="C357" s="247"/>
      <c r="D357" s="239" t="s">
        <v>164</v>
      </c>
      <c r="E357" s="248" t="s">
        <v>1</v>
      </c>
      <c r="F357" s="249" t="s">
        <v>954</v>
      </c>
      <c r="G357" s="247"/>
      <c r="H357" s="250">
        <v>0.68000000000000005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6" t="s">
        <v>164</v>
      </c>
      <c r="AU357" s="256" t="s">
        <v>82</v>
      </c>
      <c r="AV357" s="13" t="s">
        <v>82</v>
      </c>
      <c r="AW357" s="13" t="s">
        <v>30</v>
      </c>
      <c r="AX357" s="13" t="s">
        <v>73</v>
      </c>
      <c r="AY357" s="256" t="s">
        <v>152</v>
      </c>
    </row>
    <row r="358" s="14" customFormat="1">
      <c r="A358" s="14"/>
      <c r="B358" s="257"/>
      <c r="C358" s="258"/>
      <c r="D358" s="239" t="s">
        <v>164</v>
      </c>
      <c r="E358" s="259" t="s">
        <v>1</v>
      </c>
      <c r="F358" s="260" t="s">
        <v>166</v>
      </c>
      <c r="G358" s="258"/>
      <c r="H358" s="261">
        <v>0.68000000000000005</v>
      </c>
      <c r="I358" s="262"/>
      <c r="J358" s="258"/>
      <c r="K358" s="258"/>
      <c r="L358" s="263"/>
      <c r="M358" s="264"/>
      <c r="N358" s="265"/>
      <c r="O358" s="265"/>
      <c r="P358" s="265"/>
      <c r="Q358" s="265"/>
      <c r="R358" s="265"/>
      <c r="S358" s="265"/>
      <c r="T358" s="26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7" t="s">
        <v>164</v>
      </c>
      <c r="AU358" s="267" t="s">
        <v>82</v>
      </c>
      <c r="AV358" s="14" t="s">
        <v>159</v>
      </c>
      <c r="AW358" s="14" t="s">
        <v>30</v>
      </c>
      <c r="AX358" s="14" t="s">
        <v>80</v>
      </c>
      <c r="AY358" s="267" t="s">
        <v>152</v>
      </c>
    </row>
    <row r="359" s="2" customFormat="1" ht="33" customHeight="1">
      <c r="A359" s="38"/>
      <c r="B359" s="39"/>
      <c r="C359" s="226" t="s">
        <v>472</v>
      </c>
      <c r="D359" s="226" t="s">
        <v>154</v>
      </c>
      <c r="E359" s="227" t="s">
        <v>367</v>
      </c>
      <c r="F359" s="228" t="s">
        <v>368</v>
      </c>
      <c r="G359" s="229" t="s">
        <v>228</v>
      </c>
      <c r="H359" s="230">
        <v>0.17899999999999999</v>
      </c>
      <c r="I359" s="231"/>
      <c r="J359" s="232">
        <f>ROUND(I359*H359,2)</f>
        <v>0</v>
      </c>
      <c r="K359" s="228" t="s">
        <v>158</v>
      </c>
      <c r="L359" s="44"/>
      <c r="M359" s="233" t="s">
        <v>1</v>
      </c>
      <c r="N359" s="234" t="s">
        <v>38</v>
      </c>
      <c r="O359" s="91"/>
      <c r="P359" s="235">
        <f>O359*H359</f>
        <v>0</v>
      </c>
      <c r="Q359" s="235">
        <v>0</v>
      </c>
      <c r="R359" s="235">
        <f>Q359*H359</f>
        <v>0</v>
      </c>
      <c r="S359" s="235">
        <v>0</v>
      </c>
      <c r="T359" s="23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7" t="s">
        <v>159</v>
      </c>
      <c r="AT359" s="237" t="s">
        <v>154</v>
      </c>
      <c r="AU359" s="237" t="s">
        <v>82</v>
      </c>
      <c r="AY359" s="17" t="s">
        <v>152</v>
      </c>
      <c r="BE359" s="238">
        <f>IF(N359="základní",J359,0)</f>
        <v>0</v>
      </c>
      <c r="BF359" s="238">
        <f>IF(N359="snížená",J359,0)</f>
        <v>0</v>
      </c>
      <c r="BG359" s="238">
        <f>IF(N359="zákl. přenesená",J359,0)</f>
        <v>0</v>
      </c>
      <c r="BH359" s="238">
        <f>IF(N359="sníž. přenesená",J359,0)</f>
        <v>0</v>
      </c>
      <c r="BI359" s="238">
        <f>IF(N359="nulová",J359,0)</f>
        <v>0</v>
      </c>
      <c r="BJ359" s="17" t="s">
        <v>80</v>
      </c>
      <c r="BK359" s="238">
        <f>ROUND(I359*H359,2)</f>
        <v>0</v>
      </c>
      <c r="BL359" s="17" t="s">
        <v>159</v>
      </c>
      <c r="BM359" s="237" t="s">
        <v>434</v>
      </c>
    </row>
    <row r="360" s="2" customFormat="1">
      <c r="A360" s="38"/>
      <c r="B360" s="39"/>
      <c r="C360" s="40"/>
      <c r="D360" s="239" t="s">
        <v>160</v>
      </c>
      <c r="E360" s="40"/>
      <c r="F360" s="240" t="s">
        <v>370</v>
      </c>
      <c r="G360" s="40"/>
      <c r="H360" s="40"/>
      <c r="I360" s="241"/>
      <c r="J360" s="40"/>
      <c r="K360" s="40"/>
      <c r="L360" s="44"/>
      <c r="M360" s="242"/>
      <c r="N360" s="243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160</v>
      </c>
      <c r="AU360" s="17" t="s">
        <v>82</v>
      </c>
    </row>
    <row r="361" s="2" customFormat="1">
      <c r="A361" s="38"/>
      <c r="B361" s="39"/>
      <c r="C361" s="40"/>
      <c r="D361" s="244" t="s">
        <v>162</v>
      </c>
      <c r="E361" s="40"/>
      <c r="F361" s="245" t="s">
        <v>371</v>
      </c>
      <c r="G361" s="40"/>
      <c r="H361" s="40"/>
      <c r="I361" s="241"/>
      <c r="J361" s="40"/>
      <c r="K361" s="40"/>
      <c r="L361" s="44"/>
      <c r="M361" s="242"/>
      <c r="N361" s="24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162</v>
      </c>
      <c r="AU361" s="17" t="s">
        <v>82</v>
      </c>
    </row>
    <row r="362" s="13" customFormat="1">
      <c r="A362" s="13"/>
      <c r="B362" s="246"/>
      <c r="C362" s="247"/>
      <c r="D362" s="239" t="s">
        <v>164</v>
      </c>
      <c r="E362" s="248" t="s">
        <v>1</v>
      </c>
      <c r="F362" s="249" t="s">
        <v>955</v>
      </c>
      <c r="G362" s="247"/>
      <c r="H362" s="250">
        <v>0.17899999999999999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6" t="s">
        <v>164</v>
      </c>
      <c r="AU362" s="256" t="s">
        <v>82</v>
      </c>
      <c r="AV362" s="13" t="s">
        <v>82</v>
      </c>
      <c r="AW362" s="13" t="s">
        <v>30</v>
      </c>
      <c r="AX362" s="13" t="s">
        <v>73</v>
      </c>
      <c r="AY362" s="256" t="s">
        <v>152</v>
      </c>
    </row>
    <row r="363" s="14" customFormat="1">
      <c r="A363" s="14"/>
      <c r="B363" s="257"/>
      <c r="C363" s="258"/>
      <c r="D363" s="239" t="s">
        <v>164</v>
      </c>
      <c r="E363" s="259" t="s">
        <v>1</v>
      </c>
      <c r="F363" s="260" t="s">
        <v>166</v>
      </c>
      <c r="G363" s="258"/>
      <c r="H363" s="261">
        <v>0.17899999999999999</v>
      </c>
      <c r="I363" s="262"/>
      <c r="J363" s="258"/>
      <c r="K363" s="258"/>
      <c r="L363" s="263"/>
      <c r="M363" s="264"/>
      <c r="N363" s="265"/>
      <c r="O363" s="265"/>
      <c r="P363" s="265"/>
      <c r="Q363" s="265"/>
      <c r="R363" s="265"/>
      <c r="S363" s="265"/>
      <c r="T363" s="26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7" t="s">
        <v>164</v>
      </c>
      <c r="AU363" s="267" t="s">
        <v>82</v>
      </c>
      <c r="AV363" s="14" t="s">
        <v>159</v>
      </c>
      <c r="AW363" s="14" t="s">
        <v>30</v>
      </c>
      <c r="AX363" s="14" t="s">
        <v>80</v>
      </c>
      <c r="AY363" s="267" t="s">
        <v>152</v>
      </c>
    </row>
    <row r="364" s="2" customFormat="1" ht="44.25" customHeight="1">
      <c r="A364" s="38"/>
      <c r="B364" s="39"/>
      <c r="C364" s="226" t="s">
        <v>478</v>
      </c>
      <c r="D364" s="226" t="s">
        <v>154</v>
      </c>
      <c r="E364" s="227" t="s">
        <v>380</v>
      </c>
      <c r="F364" s="228" t="s">
        <v>381</v>
      </c>
      <c r="G364" s="229" t="s">
        <v>228</v>
      </c>
      <c r="H364" s="230">
        <v>301.85899999999998</v>
      </c>
      <c r="I364" s="231"/>
      <c r="J364" s="232">
        <f>ROUND(I364*H364,2)</f>
        <v>0</v>
      </c>
      <c r="K364" s="228" t="s">
        <v>158</v>
      </c>
      <c r="L364" s="44"/>
      <c r="M364" s="233" t="s">
        <v>1</v>
      </c>
      <c r="N364" s="234" t="s">
        <v>38</v>
      </c>
      <c r="O364" s="91"/>
      <c r="P364" s="235">
        <f>O364*H364</f>
        <v>0</v>
      </c>
      <c r="Q364" s="235">
        <v>0</v>
      </c>
      <c r="R364" s="235">
        <f>Q364*H364</f>
        <v>0</v>
      </c>
      <c r="S364" s="235">
        <v>0</v>
      </c>
      <c r="T364" s="23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7" t="s">
        <v>159</v>
      </c>
      <c r="AT364" s="237" t="s">
        <v>154</v>
      </c>
      <c r="AU364" s="237" t="s">
        <v>82</v>
      </c>
      <c r="AY364" s="17" t="s">
        <v>152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7" t="s">
        <v>80</v>
      </c>
      <c r="BK364" s="238">
        <f>ROUND(I364*H364,2)</f>
        <v>0</v>
      </c>
      <c r="BL364" s="17" t="s">
        <v>159</v>
      </c>
      <c r="BM364" s="237" t="s">
        <v>444</v>
      </c>
    </row>
    <row r="365" s="2" customFormat="1">
      <c r="A365" s="38"/>
      <c r="B365" s="39"/>
      <c r="C365" s="40"/>
      <c r="D365" s="239" t="s">
        <v>160</v>
      </c>
      <c r="E365" s="40"/>
      <c r="F365" s="240" t="s">
        <v>383</v>
      </c>
      <c r="G365" s="40"/>
      <c r="H365" s="40"/>
      <c r="I365" s="241"/>
      <c r="J365" s="40"/>
      <c r="K365" s="40"/>
      <c r="L365" s="44"/>
      <c r="M365" s="242"/>
      <c r="N365" s="243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160</v>
      </c>
      <c r="AU365" s="17" t="s">
        <v>82</v>
      </c>
    </row>
    <row r="366" s="2" customFormat="1">
      <c r="A366" s="38"/>
      <c r="B366" s="39"/>
      <c r="C366" s="40"/>
      <c r="D366" s="244" t="s">
        <v>162</v>
      </c>
      <c r="E366" s="40"/>
      <c r="F366" s="245" t="s">
        <v>384</v>
      </c>
      <c r="G366" s="40"/>
      <c r="H366" s="40"/>
      <c r="I366" s="241"/>
      <c r="J366" s="40"/>
      <c r="K366" s="40"/>
      <c r="L366" s="44"/>
      <c r="M366" s="242"/>
      <c r="N366" s="243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162</v>
      </c>
      <c r="AU366" s="17" t="s">
        <v>82</v>
      </c>
    </row>
    <row r="367" s="13" customFormat="1">
      <c r="A367" s="13"/>
      <c r="B367" s="246"/>
      <c r="C367" s="247"/>
      <c r="D367" s="239" t="s">
        <v>164</v>
      </c>
      <c r="E367" s="248" t="s">
        <v>1</v>
      </c>
      <c r="F367" s="249" t="s">
        <v>956</v>
      </c>
      <c r="G367" s="247"/>
      <c r="H367" s="250">
        <v>301.85899999999998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6" t="s">
        <v>164</v>
      </c>
      <c r="AU367" s="256" t="s">
        <v>82</v>
      </c>
      <c r="AV367" s="13" t="s">
        <v>82</v>
      </c>
      <c r="AW367" s="13" t="s">
        <v>30</v>
      </c>
      <c r="AX367" s="13" t="s">
        <v>73</v>
      </c>
      <c r="AY367" s="256" t="s">
        <v>152</v>
      </c>
    </row>
    <row r="368" s="14" customFormat="1">
      <c r="A368" s="14"/>
      <c r="B368" s="257"/>
      <c r="C368" s="258"/>
      <c r="D368" s="239" t="s">
        <v>164</v>
      </c>
      <c r="E368" s="259" t="s">
        <v>1</v>
      </c>
      <c r="F368" s="260" t="s">
        <v>166</v>
      </c>
      <c r="G368" s="258"/>
      <c r="H368" s="261">
        <v>301.85899999999998</v>
      </c>
      <c r="I368" s="262"/>
      <c r="J368" s="258"/>
      <c r="K368" s="258"/>
      <c r="L368" s="263"/>
      <c r="M368" s="264"/>
      <c r="N368" s="265"/>
      <c r="O368" s="265"/>
      <c r="P368" s="265"/>
      <c r="Q368" s="265"/>
      <c r="R368" s="265"/>
      <c r="S368" s="265"/>
      <c r="T368" s="26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7" t="s">
        <v>164</v>
      </c>
      <c r="AU368" s="267" t="s">
        <v>82</v>
      </c>
      <c r="AV368" s="14" t="s">
        <v>159</v>
      </c>
      <c r="AW368" s="14" t="s">
        <v>30</v>
      </c>
      <c r="AX368" s="14" t="s">
        <v>80</v>
      </c>
      <c r="AY368" s="267" t="s">
        <v>152</v>
      </c>
    </row>
    <row r="369" s="12" customFormat="1" ht="25.92" customHeight="1">
      <c r="A369" s="12"/>
      <c r="B369" s="210"/>
      <c r="C369" s="211"/>
      <c r="D369" s="212" t="s">
        <v>72</v>
      </c>
      <c r="E369" s="213" t="s">
        <v>387</v>
      </c>
      <c r="F369" s="213" t="s">
        <v>388</v>
      </c>
      <c r="G369" s="211"/>
      <c r="H369" s="211"/>
      <c r="I369" s="214"/>
      <c r="J369" s="215">
        <f>BK369</f>
        <v>0</v>
      </c>
      <c r="K369" s="211"/>
      <c r="L369" s="216"/>
      <c r="M369" s="217"/>
      <c r="N369" s="218"/>
      <c r="O369" s="218"/>
      <c r="P369" s="219">
        <f>P370+P378+P387+P416+P420+P431+P437+P451+P489+P535+P550+P564</f>
        <v>0</v>
      </c>
      <c r="Q369" s="218"/>
      <c r="R369" s="219">
        <f>R370+R378+R387+R416+R420+R431+R437+R451+R489+R535+R550+R564</f>
        <v>0.035380000000000002</v>
      </c>
      <c r="S369" s="218"/>
      <c r="T369" s="220">
        <f>T370+T378+T387+T416+T420+T431+T437+T451+T489+T535+T550+T564</f>
        <v>14.405022000000001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1" t="s">
        <v>82</v>
      </c>
      <c r="AT369" s="222" t="s">
        <v>72</v>
      </c>
      <c r="AU369" s="222" t="s">
        <v>73</v>
      </c>
      <c r="AY369" s="221" t="s">
        <v>152</v>
      </c>
      <c r="BK369" s="223">
        <f>BK370+BK378+BK387+BK416+BK420+BK431+BK437+BK451+BK489+BK535+BK550+BK564</f>
        <v>0</v>
      </c>
    </row>
    <row r="370" s="12" customFormat="1" ht="22.8" customHeight="1">
      <c r="A370" s="12"/>
      <c r="B370" s="210"/>
      <c r="C370" s="211"/>
      <c r="D370" s="212" t="s">
        <v>72</v>
      </c>
      <c r="E370" s="224" t="s">
        <v>389</v>
      </c>
      <c r="F370" s="224" t="s">
        <v>390</v>
      </c>
      <c r="G370" s="211"/>
      <c r="H370" s="211"/>
      <c r="I370" s="214"/>
      <c r="J370" s="225">
        <f>BK370</f>
        <v>0</v>
      </c>
      <c r="K370" s="211"/>
      <c r="L370" s="216"/>
      <c r="M370" s="217"/>
      <c r="N370" s="218"/>
      <c r="O370" s="218"/>
      <c r="P370" s="219">
        <f>SUM(P371:P377)</f>
        <v>0</v>
      </c>
      <c r="Q370" s="218"/>
      <c r="R370" s="219">
        <f>SUM(R371:R377)</f>
        <v>0</v>
      </c>
      <c r="S370" s="218"/>
      <c r="T370" s="220">
        <f>SUM(T371:T377)</f>
        <v>0.113784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21" t="s">
        <v>82</v>
      </c>
      <c r="AT370" s="222" t="s">
        <v>72</v>
      </c>
      <c r="AU370" s="222" t="s">
        <v>80</v>
      </c>
      <c r="AY370" s="221" t="s">
        <v>152</v>
      </c>
      <c r="BK370" s="223">
        <f>SUM(BK371:BK377)</f>
        <v>0</v>
      </c>
    </row>
    <row r="371" s="2" customFormat="1" ht="24.15" customHeight="1">
      <c r="A371" s="38"/>
      <c r="B371" s="39"/>
      <c r="C371" s="226" t="s">
        <v>277</v>
      </c>
      <c r="D371" s="226" t="s">
        <v>154</v>
      </c>
      <c r="E371" s="227" t="s">
        <v>392</v>
      </c>
      <c r="F371" s="228" t="s">
        <v>393</v>
      </c>
      <c r="G371" s="229" t="s">
        <v>157</v>
      </c>
      <c r="H371" s="230">
        <v>172.40000000000001</v>
      </c>
      <c r="I371" s="231"/>
      <c r="J371" s="232">
        <f>ROUND(I371*H371,2)</f>
        <v>0</v>
      </c>
      <c r="K371" s="228" t="s">
        <v>158</v>
      </c>
      <c r="L371" s="44"/>
      <c r="M371" s="233" t="s">
        <v>1</v>
      </c>
      <c r="N371" s="234" t="s">
        <v>38</v>
      </c>
      <c r="O371" s="91"/>
      <c r="P371" s="235">
        <f>O371*H371</f>
        <v>0</v>
      </c>
      <c r="Q371" s="235">
        <v>0</v>
      </c>
      <c r="R371" s="235">
        <f>Q371*H371</f>
        <v>0</v>
      </c>
      <c r="S371" s="235">
        <v>0.00066</v>
      </c>
      <c r="T371" s="236">
        <f>S371*H371</f>
        <v>0.113784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7" t="s">
        <v>191</v>
      </c>
      <c r="AT371" s="237" t="s">
        <v>154</v>
      </c>
      <c r="AU371" s="237" t="s">
        <v>82</v>
      </c>
      <c r="AY371" s="17" t="s">
        <v>152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7" t="s">
        <v>80</v>
      </c>
      <c r="BK371" s="238">
        <f>ROUND(I371*H371,2)</f>
        <v>0</v>
      </c>
      <c r="BL371" s="17" t="s">
        <v>191</v>
      </c>
      <c r="BM371" s="237" t="s">
        <v>957</v>
      </c>
    </row>
    <row r="372" s="2" customFormat="1">
      <c r="A372" s="38"/>
      <c r="B372" s="39"/>
      <c r="C372" s="40"/>
      <c r="D372" s="239" t="s">
        <v>160</v>
      </c>
      <c r="E372" s="40"/>
      <c r="F372" s="240" t="s">
        <v>395</v>
      </c>
      <c r="G372" s="40"/>
      <c r="H372" s="40"/>
      <c r="I372" s="241"/>
      <c r="J372" s="40"/>
      <c r="K372" s="40"/>
      <c r="L372" s="44"/>
      <c r="M372" s="242"/>
      <c r="N372" s="243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160</v>
      </c>
      <c r="AU372" s="17" t="s">
        <v>82</v>
      </c>
    </row>
    <row r="373" s="2" customFormat="1">
      <c r="A373" s="38"/>
      <c r="B373" s="39"/>
      <c r="C373" s="40"/>
      <c r="D373" s="244" t="s">
        <v>162</v>
      </c>
      <c r="E373" s="40"/>
      <c r="F373" s="245" t="s">
        <v>396</v>
      </c>
      <c r="G373" s="40"/>
      <c r="H373" s="40"/>
      <c r="I373" s="241"/>
      <c r="J373" s="40"/>
      <c r="K373" s="40"/>
      <c r="L373" s="44"/>
      <c r="M373" s="242"/>
      <c r="N373" s="243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162</v>
      </c>
      <c r="AU373" s="17" t="s">
        <v>82</v>
      </c>
    </row>
    <row r="374" s="15" customFormat="1">
      <c r="A374" s="15"/>
      <c r="B374" s="268"/>
      <c r="C374" s="269"/>
      <c r="D374" s="239" t="s">
        <v>164</v>
      </c>
      <c r="E374" s="270" t="s">
        <v>1</v>
      </c>
      <c r="F374" s="271" t="s">
        <v>250</v>
      </c>
      <c r="G374" s="269"/>
      <c r="H374" s="270" t="s">
        <v>1</v>
      </c>
      <c r="I374" s="272"/>
      <c r="J374" s="269"/>
      <c r="K374" s="269"/>
      <c r="L374" s="273"/>
      <c r="M374" s="274"/>
      <c r="N374" s="275"/>
      <c r="O374" s="275"/>
      <c r="P374" s="275"/>
      <c r="Q374" s="275"/>
      <c r="R374" s="275"/>
      <c r="S374" s="275"/>
      <c r="T374" s="27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7" t="s">
        <v>164</v>
      </c>
      <c r="AU374" s="277" t="s">
        <v>82</v>
      </c>
      <c r="AV374" s="15" t="s">
        <v>80</v>
      </c>
      <c r="AW374" s="15" t="s">
        <v>30</v>
      </c>
      <c r="AX374" s="15" t="s">
        <v>73</v>
      </c>
      <c r="AY374" s="277" t="s">
        <v>152</v>
      </c>
    </row>
    <row r="375" s="13" customFormat="1">
      <c r="A375" s="13"/>
      <c r="B375" s="246"/>
      <c r="C375" s="247"/>
      <c r="D375" s="239" t="s">
        <v>164</v>
      </c>
      <c r="E375" s="248" t="s">
        <v>1</v>
      </c>
      <c r="F375" s="249" t="s">
        <v>958</v>
      </c>
      <c r="G375" s="247"/>
      <c r="H375" s="250">
        <v>151.40000000000001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6" t="s">
        <v>164</v>
      </c>
      <c r="AU375" s="256" t="s">
        <v>82</v>
      </c>
      <c r="AV375" s="13" t="s">
        <v>82</v>
      </c>
      <c r="AW375" s="13" t="s">
        <v>30</v>
      </c>
      <c r="AX375" s="13" t="s">
        <v>73</v>
      </c>
      <c r="AY375" s="256" t="s">
        <v>152</v>
      </c>
    </row>
    <row r="376" s="13" customFormat="1">
      <c r="A376" s="13"/>
      <c r="B376" s="246"/>
      <c r="C376" s="247"/>
      <c r="D376" s="239" t="s">
        <v>164</v>
      </c>
      <c r="E376" s="248" t="s">
        <v>1</v>
      </c>
      <c r="F376" s="249" t="s">
        <v>959</v>
      </c>
      <c r="G376" s="247"/>
      <c r="H376" s="250">
        <v>21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6" t="s">
        <v>164</v>
      </c>
      <c r="AU376" s="256" t="s">
        <v>82</v>
      </c>
      <c r="AV376" s="13" t="s">
        <v>82</v>
      </c>
      <c r="AW376" s="13" t="s">
        <v>30</v>
      </c>
      <c r="AX376" s="13" t="s">
        <v>73</v>
      </c>
      <c r="AY376" s="256" t="s">
        <v>152</v>
      </c>
    </row>
    <row r="377" s="14" customFormat="1">
      <c r="A377" s="14"/>
      <c r="B377" s="257"/>
      <c r="C377" s="258"/>
      <c r="D377" s="239" t="s">
        <v>164</v>
      </c>
      <c r="E377" s="259" t="s">
        <v>1</v>
      </c>
      <c r="F377" s="260" t="s">
        <v>166</v>
      </c>
      <c r="G377" s="258"/>
      <c r="H377" s="261">
        <v>172.40000000000001</v>
      </c>
      <c r="I377" s="262"/>
      <c r="J377" s="258"/>
      <c r="K377" s="258"/>
      <c r="L377" s="263"/>
      <c r="M377" s="264"/>
      <c r="N377" s="265"/>
      <c r="O377" s="265"/>
      <c r="P377" s="265"/>
      <c r="Q377" s="265"/>
      <c r="R377" s="265"/>
      <c r="S377" s="265"/>
      <c r="T377" s="26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7" t="s">
        <v>164</v>
      </c>
      <c r="AU377" s="267" t="s">
        <v>82</v>
      </c>
      <c r="AV377" s="14" t="s">
        <v>159</v>
      </c>
      <c r="AW377" s="14" t="s">
        <v>30</v>
      </c>
      <c r="AX377" s="14" t="s">
        <v>80</v>
      </c>
      <c r="AY377" s="267" t="s">
        <v>152</v>
      </c>
    </row>
    <row r="378" s="12" customFormat="1" ht="22.8" customHeight="1">
      <c r="A378" s="12"/>
      <c r="B378" s="210"/>
      <c r="C378" s="211"/>
      <c r="D378" s="212" t="s">
        <v>72</v>
      </c>
      <c r="E378" s="224" t="s">
        <v>960</v>
      </c>
      <c r="F378" s="224" t="s">
        <v>961</v>
      </c>
      <c r="G378" s="211"/>
      <c r="H378" s="211"/>
      <c r="I378" s="214"/>
      <c r="J378" s="225">
        <f>BK378</f>
        <v>0</v>
      </c>
      <c r="K378" s="211"/>
      <c r="L378" s="216"/>
      <c r="M378" s="217"/>
      <c r="N378" s="218"/>
      <c r="O378" s="218"/>
      <c r="P378" s="219">
        <f>SUM(P379:P386)</f>
        <v>0</v>
      </c>
      <c r="Q378" s="218"/>
      <c r="R378" s="219">
        <f>SUM(R379:R386)</f>
        <v>0</v>
      </c>
      <c r="S378" s="218"/>
      <c r="T378" s="220">
        <f>SUM(T379:T386)</f>
        <v>0.17943799999999999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1" t="s">
        <v>82</v>
      </c>
      <c r="AT378" s="222" t="s">
        <v>72</v>
      </c>
      <c r="AU378" s="222" t="s">
        <v>80</v>
      </c>
      <c r="AY378" s="221" t="s">
        <v>152</v>
      </c>
      <c r="BK378" s="223">
        <f>SUM(BK379:BK386)</f>
        <v>0</v>
      </c>
    </row>
    <row r="379" s="2" customFormat="1" ht="24.15" customHeight="1">
      <c r="A379" s="38"/>
      <c r="B379" s="39"/>
      <c r="C379" s="226" t="s">
        <v>491</v>
      </c>
      <c r="D379" s="226" t="s">
        <v>154</v>
      </c>
      <c r="E379" s="227" t="s">
        <v>962</v>
      </c>
      <c r="F379" s="228" t="s">
        <v>963</v>
      </c>
      <c r="G379" s="229" t="s">
        <v>157</v>
      </c>
      <c r="H379" s="230">
        <v>128.16999999999999</v>
      </c>
      <c r="I379" s="231"/>
      <c r="J379" s="232">
        <f>ROUND(I379*H379,2)</f>
        <v>0</v>
      </c>
      <c r="K379" s="228" t="s">
        <v>158</v>
      </c>
      <c r="L379" s="44"/>
      <c r="M379" s="233" t="s">
        <v>1</v>
      </c>
      <c r="N379" s="234" t="s">
        <v>38</v>
      </c>
      <c r="O379" s="91"/>
      <c r="P379" s="235">
        <f>O379*H379</f>
        <v>0</v>
      </c>
      <c r="Q379" s="235">
        <v>0</v>
      </c>
      <c r="R379" s="235">
        <f>Q379*H379</f>
        <v>0</v>
      </c>
      <c r="S379" s="235">
        <v>0.0014</v>
      </c>
      <c r="T379" s="236">
        <f>S379*H379</f>
        <v>0.17943799999999999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7" t="s">
        <v>191</v>
      </c>
      <c r="AT379" s="237" t="s">
        <v>154</v>
      </c>
      <c r="AU379" s="237" t="s">
        <v>82</v>
      </c>
      <c r="AY379" s="17" t="s">
        <v>152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7" t="s">
        <v>80</v>
      </c>
      <c r="BK379" s="238">
        <f>ROUND(I379*H379,2)</f>
        <v>0</v>
      </c>
      <c r="BL379" s="17" t="s">
        <v>191</v>
      </c>
      <c r="BM379" s="237" t="s">
        <v>451</v>
      </c>
    </row>
    <row r="380" s="2" customFormat="1">
      <c r="A380" s="38"/>
      <c r="B380" s="39"/>
      <c r="C380" s="40"/>
      <c r="D380" s="239" t="s">
        <v>160</v>
      </c>
      <c r="E380" s="40"/>
      <c r="F380" s="240" t="s">
        <v>964</v>
      </c>
      <c r="G380" s="40"/>
      <c r="H380" s="40"/>
      <c r="I380" s="241"/>
      <c r="J380" s="40"/>
      <c r="K380" s="40"/>
      <c r="L380" s="44"/>
      <c r="M380" s="242"/>
      <c r="N380" s="243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160</v>
      </c>
      <c r="AU380" s="17" t="s">
        <v>82</v>
      </c>
    </row>
    <row r="381" s="2" customFormat="1">
      <c r="A381" s="38"/>
      <c r="B381" s="39"/>
      <c r="C381" s="40"/>
      <c r="D381" s="244" t="s">
        <v>162</v>
      </c>
      <c r="E381" s="40"/>
      <c r="F381" s="245" t="s">
        <v>965</v>
      </c>
      <c r="G381" s="40"/>
      <c r="H381" s="40"/>
      <c r="I381" s="241"/>
      <c r="J381" s="40"/>
      <c r="K381" s="40"/>
      <c r="L381" s="44"/>
      <c r="M381" s="242"/>
      <c r="N381" s="243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162</v>
      </c>
      <c r="AU381" s="17" t="s">
        <v>82</v>
      </c>
    </row>
    <row r="382" s="15" customFormat="1">
      <c r="A382" s="15"/>
      <c r="B382" s="268"/>
      <c r="C382" s="269"/>
      <c r="D382" s="239" t="s">
        <v>164</v>
      </c>
      <c r="E382" s="270" t="s">
        <v>1</v>
      </c>
      <c r="F382" s="271" t="s">
        <v>966</v>
      </c>
      <c r="G382" s="269"/>
      <c r="H382" s="270" t="s">
        <v>1</v>
      </c>
      <c r="I382" s="272"/>
      <c r="J382" s="269"/>
      <c r="K382" s="269"/>
      <c r="L382" s="273"/>
      <c r="M382" s="274"/>
      <c r="N382" s="275"/>
      <c r="O382" s="275"/>
      <c r="P382" s="275"/>
      <c r="Q382" s="275"/>
      <c r="R382" s="275"/>
      <c r="S382" s="275"/>
      <c r="T382" s="276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7" t="s">
        <v>164</v>
      </c>
      <c r="AU382" s="277" t="s">
        <v>82</v>
      </c>
      <c r="AV382" s="15" t="s">
        <v>80</v>
      </c>
      <c r="AW382" s="15" t="s">
        <v>30</v>
      </c>
      <c r="AX382" s="15" t="s">
        <v>73</v>
      </c>
      <c r="AY382" s="277" t="s">
        <v>152</v>
      </c>
    </row>
    <row r="383" s="13" customFormat="1">
      <c r="A383" s="13"/>
      <c r="B383" s="246"/>
      <c r="C383" s="247"/>
      <c r="D383" s="239" t="s">
        <v>164</v>
      </c>
      <c r="E383" s="248" t="s">
        <v>1</v>
      </c>
      <c r="F383" s="249" t="s">
        <v>967</v>
      </c>
      <c r="G383" s="247"/>
      <c r="H383" s="250">
        <v>117.76000000000001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6" t="s">
        <v>164</v>
      </c>
      <c r="AU383" s="256" t="s">
        <v>82</v>
      </c>
      <c r="AV383" s="13" t="s">
        <v>82</v>
      </c>
      <c r="AW383" s="13" t="s">
        <v>30</v>
      </c>
      <c r="AX383" s="13" t="s">
        <v>73</v>
      </c>
      <c r="AY383" s="256" t="s">
        <v>152</v>
      </c>
    </row>
    <row r="384" s="15" customFormat="1">
      <c r="A384" s="15"/>
      <c r="B384" s="268"/>
      <c r="C384" s="269"/>
      <c r="D384" s="239" t="s">
        <v>164</v>
      </c>
      <c r="E384" s="270" t="s">
        <v>1</v>
      </c>
      <c r="F384" s="271" t="s">
        <v>440</v>
      </c>
      <c r="G384" s="269"/>
      <c r="H384" s="270" t="s">
        <v>1</v>
      </c>
      <c r="I384" s="272"/>
      <c r="J384" s="269"/>
      <c r="K384" s="269"/>
      <c r="L384" s="273"/>
      <c r="M384" s="274"/>
      <c r="N384" s="275"/>
      <c r="O384" s="275"/>
      <c r="P384" s="275"/>
      <c r="Q384" s="275"/>
      <c r="R384" s="275"/>
      <c r="S384" s="275"/>
      <c r="T384" s="27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7" t="s">
        <v>164</v>
      </c>
      <c r="AU384" s="277" t="s">
        <v>82</v>
      </c>
      <c r="AV384" s="15" t="s">
        <v>80</v>
      </c>
      <c r="AW384" s="15" t="s">
        <v>30</v>
      </c>
      <c r="AX384" s="15" t="s">
        <v>73</v>
      </c>
      <c r="AY384" s="277" t="s">
        <v>152</v>
      </c>
    </row>
    <row r="385" s="13" customFormat="1">
      <c r="A385" s="13"/>
      <c r="B385" s="246"/>
      <c r="C385" s="247"/>
      <c r="D385" s="239" t="s">
        <v>164</v>
      </c>
      <c r="E385" s="248" t="s">
        <v>1</v>
      </c>
      <c r="F385" s="249" t="s">
        <v>968</v>
      </c>
      <c r="G385" s="247"/>
      <c r="H385" s="250">
        <v>10.41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6" t="s">
        <v>164</v>
      </c>
      <c r="AU385" s="256" t="s">
        <v>82</v>
      </c>
      <c r="AV385" s="13" t="s">
        <v>82</v>
      </c>
      <c r="AW385" s="13" t="s">
        <v>30</v>
      </c>
      <c r="AX385" s="13" t="s">
        <v>73</v>
      </c>
      <c r="AY385" s="256" t="s">
        <v>152</v>
      </c>
    </row>
    <row r="386" s="14" customFormat="1">
      <c r="A386" s="14"/>
      <c r="B386" s="257"/>
      <c r="C386" s="258"/>
      <c r="D386" s="239" t="s">
        <v>164</v>
      </c>
      <c r="E386" s="259" t="s">
        <v>1</v>
      </c>
      <c r="F386" s="260" t="s">
        <v>166</v>
      </c>
      <c r="G386" s="258"/>
      <c r="H386" s="261">
        <v>128.17000000000002</v>
      </c>
      <c r="I386" s="262"/>
      <c r="J386" s="258"/>
      <c r="K386" s="258"/>
      <c r="L386" s="263"/>
      <c r="M386" s="264"/>
      <c r="N386" s="265"/>
      <c r="O386" s="265"/>
      <c r="P386" s="265"/>
      <c r="Q386" s="265"/>
      <c r="R386" s="265"/>
      <c r="S386" s="265"/>
      <c r="T386" s="26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7" t="s">
        <v>164</v>
      </c>
      <c r="AU386" s="267" t="s">
        <v>82</v>
      </c>
      <c r="AV386" s="14" t="s">
        <v>159</v>
      </c>
      <c r="AW386" s="14" t="s">
        <v>30</v>
      </c>
      <c r="AX386" s="14" t="s">
        <v>80</v>
      </c>
      <c r="AY386" s="267" t="s">
        <v>152</v>
      </c>
    </row>
    <row r="387" s="12" customFormat="1" ht="22.8" customHeight="1">
      <c r="A387" s="12"/>
      <c r="B387" s="210"/>
      <c r="C387" s="211"/>
      <c r="D387" s="212" t="s">
        <v>72</v>
      </c>
      <c r="E387" s="224" t="s">
        <v>969</v>
      </c>
      <c r="F387" s="224" t="s">
        <v>970</v>
      </c>
      <c r="G387" s="211"/>
      <c r="H387" s="211"/>
      <c r="I387" s="214"/>
      <c r="J387" s="225">
        <f>BK387</f>
        <v>0</v>
      </c>
      <c r="K387" s="211"/>
      <c r="L387" s="216"/>
      <c r="M387" s="217"/>
      <c r="N387" s="218"/>
      <c r="O387" s="218"/>
      <c r="P387" s="219">
        <f>SUM(P388:P415)</f>
        <v>0</v>
      </c>
      <c r="Q387" s="218"/>
      <c r="R387" s="219">
        <f>SUM(R388:R415)</f>
        <v>0</v>
      </c>
      <c r="S387" s="218"/>
      <c r="T387" s="220">
        <f>SUM(T388:T415)</f>
        <v>0.30757000000000007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1" t="s">
        <v>82</v>
      </c>
      <c r="AT387" s="222" t="s">
        <v>72</v>
      </c>
      <c r="AU387" s="222" t="s">
        <v>80</v>
      </c>
      <c r="AY387" s="221" t="s">
        <v>152</v>
      </c>
      <c r="BK387" s="223">
        <f>SUM(BK388:BK415)</f>
        <v>0</v>
      </c>
    </row>
    <row r="388" s="2" customFormat="1" ht="16.5" customHeight="1">
      <c r="A388" s="38"/>
      <c r="B388" s="39"/>
      <c r="C388" s="226" t="s">
        <v>285</v>
      </c>
      <c r="D388" s="226" t="s">
        <v>154</v>
      </c>
      <c r="E388" s="227" t="s">
        <v>971</v>
      </c>
      <c r="F388" s="228" t="s">
        <v>972</v>
      </c>
      <c r="G388" s="229" t="s">
        <v>973</v>
      </c>
      <c r="H388" s="230">
        <v>1</v>
      </c>
      <c r="I388" s="231"/>
      <c r="J388" s="232">
        <f>ROUND(I388*H388,2)</f>
        <v>0</v>
      </c>
      <c r="K388" s="228" t="s">
        <v>158</v>
      </c>
      <c r="L388" s="44"/>
      <c r="M388" s="233" t="s">
        <v>1</v>
      </c>
      <c r="N388" s="234" t="s">
        <v>38</v>
      </c>
      <c r="O388" s="91"/>
      <c r="P388" s="235">
        <f>O388*H388</f>
        <v>0</v>
      </c>
      <c r="Q388" s="235">
        <v>0</v>
      </c>
      <c r="R388" s="235">
        <f>Q388*H388</f>
        <v>0</v>
      </c>
      <c r="S388" s="235">
        <v>0.01933</v>
      </c>
      <c r="T388" s="236">
        <f>S388*H388</f>
        <v>0.01933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7" t="s">
        <v>191</v>
      </c>
      <c r="AT388" s="237" t="s">
        <v>154</v>
      </c>
      <c r="AU388" s="237" t="s">
        <v>82</v>
      </c>
      <c r="AY388" s="17" t="s">
        <v>152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7" t="s">
        <v>80</v>
      </c>
      <c r="BK388" s="238">
        <f>ROUND(I388*H388,2)</f>
        <v>0</v>
      </c>
      <c r="BL388" s="17" t="s">
        <v>191</v>
      </c>
      <c r="BM388" s="237" t="s">
        <v>460</v>
      </c>
    </row>
    <row r="389" s="2" customFormat="1">
      <c r="A389" s="38"/>
      <c r="B389" s="39"/>
      <c r="C389" s="40"/>
      <c r="D389" s="239" t="s">
        <v>160</v>
      </c>
      <c r="E389" s="40"/>
      <c r="F389" s="240" t="s">
        <v>974</v>
      </c>
      <c r="G389" s="40"/>
      <c r="H389" s="40"/>
      <c r="I389" s="241"/>
      <c r="J389" s="40"/>
      <c r="K389" s="40"/>
      <c r="L389" s="44"/>
      <c r="M389" s="242"/>
      <c r="N389" s="243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160</v>
      </c>
      <c r="AU389" s="17" t="s">
        <v>82</v>
      </c>
    </row>
    <row r="390" s="2" customFormat="1">
      <c r="A390" s="38"/>
      <c r="B390" s="39"/>
      <c r="C390" s="40"/>
      <c r="D390" s="244" t="s">
        <v>162</v>
      </c>
      <c r="E390" s="40"/>
      <c r="F390" s="245" t="s">
        <v>975</v>
      </c>
      <c r="G390" s="40"/>
      <c r="H390" s="40"/>
      <c r="I390" s="241"/>
      <c r="J390" s="40"/>
      <c r="K390" s="40"/>
      <c r="L390" s="44"/>
      <c r="M390" s="242"/>
      <c r="N390" s="243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162</v>
      </c>
      <c r="AU390" s="17" t="s">
        <v>82</v>
      </c>
    </row>
    <row r="391" s="13" customFormat="1">
      <c r="A391" s="13"/>
      <c r="B391" s="246"/>
      <c r="C391" s="247"/>
      <c r="D391" s="239" t="s">
        <v>164</v>
      </c>
      <c r="E391" s="248" t="s">
        <v>1</v>
      </c>
      <c r="F391" s="249" t="s">
        <v>80</v>
      </c>
      <c r="G391" s="247"/>
      <c r="H391" s="250">
        <v>1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6" t="s">
        <v>164</v>
      </c>
      <c r="AU391" s="256" t="s">
        <v>82</v>
      </c>
      <c r="AV391" s="13" t="s">
        <v>82</v>
      </c>
      <c r="AW391" s="13" t="s">
        <v>30</v>
      </c>
      <c r="AX391" s="13" t="s">
        <v>73</v>
      </c>
      <c r="AY391" s="256" t="s">
        <v>152</v>
      </c>
    </row>
    <row r="392" s="14" customFormat="1">
      <c r="A392" s="14"/>
      <c r="B392" s="257"/>
      <c r="C392" s="258"/>
      <c r="D392" s="239" t="s">
        <v>164</v>
      </c>
      <c r="E392" s="259" t="s">
        <v>1</v>
      </c>
      <c r="F392" s="260" t="s">
        <v>166</v>
      </c>
      <c r="G392" s="258"/>
      <c r="H392" s="261">
        <v>1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7" t="s">
        <v>164</v>
      </c>
      <c r="AU392" s="267" t="s">
        <v>82</v>
      </c>
      <c r="AV392" s="14" t="s">
        <v>159</v>
      </c>
      <c r="AW392" s="14" t="s">
        <v>30</v>
      </c>
      <c r="AX392" s="14" t="s">
        <v>80</v>
      </c>
      <c r="AY392" s="267" t="s">
        <v>152</v>
      </c>
    </row>
    <row r="393" s="2" customFormat="1" ht="16.5" customHeight="1">
      <c r="A393" s="38"/>
      <c r="B393" s="39"/>
      <c r="C393" s="226" t="s">
        <v>505</v>
      </c>
      <c r="D393" s="226" t="s">
        <v>154</v>
      </c>
      <c r="E393" s="227" t="s">
        <v>976</v>
      </c>
      <c r="F393" s="228" t="s">
        <v>977</v>
      </c>
      <c r="G393" s="229" t="s">
        <v>973</v>
      </c>
      <c r="H393" s="230">
        <v>1</v>
      </c>
      <c r="I393" s="231"/>
      <c r="J393" s="232">
        <f>ROUND(I393*H393,2)</f>
        <v>0</v>
      </c>
      <c r="K393" s="228" t="s">
        <v>158</v>
      </c>
      <c r="L393" s="44"/>
      <c r="M393" s="233" t="s">
        <v>1</v>
      </c>
      <c r="N393" s="234" t="s">
        <v>38</v>
      </c>
      <c r="O393" s="91"/>
      <c r="P393" s="235">
        <f>O393*H393</f>
        <v>0</v>
      </c>
      <c r="Q393" s="235">
        <v>0</v>
      </c>
      <c r="R393" s="235">
        <f>Q393*H393</f>
        <v>0</v>
      </c>
      <c r="S393" s="235">
        <v>0.019460000000000002</v>
      </c>
      <c r="T393" s="236">
        <f>S393*H393</f>
        <v>0.019460000000000002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191</v>
      </c>
      <c r="AT393" s="237" t="s">
        <v>154</v>
      </c>
      <c r="AU393" s="237" t="s">
        <v>82</v>
      </c>
      <c r="AY393" s="17" t="s">
        <v>152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80</v>
      </c>
      <c r="BK393" s="238">
        <f>ROUND(I393*H393,2)</f>
        <v>0</v>
      </c>
      <c r="BL393" s="17" t="s">
        <v>191</v>
      </c>
      <c r="BM393" s="237" t="s">
        <v>978</v>
      </c>
    </row>
    <row r="394" s="2" customFormat="1">
      <c r="A394" s="38"/>
      <c r="B394" s="39"/>
      <c r="C394" s="40"/>
      <c r="D394" s="239" t="s">
        <v>160</v>
      </c>
      <c r="E394" s="40"/>
      <c r="F394" s="240" t="s">
        <v>979</v>
      </c>
      <c r="G394" s="40"/>
      <c r="H394" s="40"/>
      <c r="I394" s="241"/>
      <c r="J394" s="40"/>
      <c r="K394" s="40"/>
      <c r="L394" s="44"/>
      <c r="M394" s="242"/>
      <c r="N394" s="243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160</v>
      </c>
      <c r="AU394" s="17" t="s">
        <v>82</v>
      </c>
    </row>
    <row r="395" s="2" customFormat="1">
      <c r="A395" s="38"/>
      <c r="B395" s="39"/>
      <c r="C395" s="40"/>
      <c r="D395" s="244" t="s">
        <v>162</v>
      </c>
      <c r="E395" s="40"/>
      <c r="F395" s="245" t="s">
        <v>980</v>
      </c>
      <c r="G395" s="40"/>
      <c r="H395" s="40"/>
      <c r="I395" s="241"/>
      <c r="J395" s="40"/>
      <c r="K395" s="40"/>
      <c r="L395" s="44"/>
      <c r="M395" s="242"/>
      <c r="N395" s="243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162</v>
      </c>
      <c r="AU395" s="17" t="s">
        <v>82</v>
      </c>
    </row>
    <row r="396" s="13" customFormat="1">
      <c r="A396" s="13"/>
      <c r="B396" s="246"/>
      <c r="C396" s="247"/>
      <c r="D396" s="239" t="s">
        <v>164</v>
      </c>
      <c r="E396" s="248" t="s">
        <v>1</v>
      </c>
      <c r="F396" s="249" t="s">
        <v>80</v>
      </c>
      <c r="G396" s="247"/>
      <c r="H396" s="250">
        <v>1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6" t="s">
        <v>164</v>
      </c>
      <c r="AU396" s="256" t="s">
        <v>82</v>
      </c>
      <c r="AV396" s="13" t="s">
        <v>82</v>
      </c>
      <c r="AW396" s="13" t="s">
        <v>30</v>
      </c>
      <c r="AX396" s="13" t="s">
        <v>80</v>
      </c>
      <c r="AY396" s="256" t="s">
        <v>152</v>
      </c>
    </row>
    <row r="397" s="2" customFormat="1" ht="16.5" customHeight="1">
      <c r="A397" s="38"/>
      <c r="B397" s="39"/>
      <c r="C397" s="226" t="s">
        <v>292</v>
      </c>
      <c r="D397" s="226" t="s">
        <v>154</v>
      </c>
      <c r="E397" s="227" t="s">
        <v>981</v>
      </c>
      <c r="F397" s="228" t="s">
        <v>982</v>
      </c>
      <c r="G397" s="229" t="s">
        <v>973</v>
      </c>
      <c r="H397" s="230">
        <v>1</v>
      </c>
      <c r="I397" s="231"/>
      <c r="J397" s="232">
        <f>ROUND(I397*H397,2)</f>
        <v>0</v>
      </c>
      <c r="K397" s="228" t="s">
        <v>158</v>
      </c>
      <c r="L397" s="44"/>
      <c r="M397" s="233" t="s">
        <v>1</v>
      </c>
      <c r="N397" s="234" t="s">
        <v>38</v>
      </c>
      <c r="O397" s="91"/>
      <c r="P397" s="235">
        <f>O397*H397</f>
        <v>0</v>
      </c>
      <c r="Q397" s="235">
        <v>0</v>
      </c>
      <c r="R397" s="235">
        <f>Q397*H397</f>
        <v>0</v>
      </c>
      <c r="S397" s="235">
        <v>0.032899999999999999</v>
      </c>
      <c r="T397" s="236">
        <f>S397*H397</f>
        <v>0.032899999999999999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191</v>
      </c>
      <c r="AT397" s="237" t="s">
        <v>154</v>
      </c>
      <c r="AU397" s="237" t="s">
        <v>82</v>
      </c>
      <c r="AY397" s="17" t="s">
        <v>152</v>
      </c>
      <c r="BE397" s="238">
        <f>IF(N397="základní",J397,0)</f>
        <v>0</v>
      </c>
      <c r="BF397" s="238">
        <f>IF(N397="snížená",J397,0)</f>
        <v>0</v>
      </c>
      <c r="BG397" s="238">
        <f>IF(N397="zákl. přenesená",J397,0)</f>
        <v>0</v>
      </c>
      <c r="BH397" s="238">
        <f>IF(N397="sníž. přenesená",J397,0)</f>
        <v>0</v>
      </c>
      <c r="BI397" s="238">
        <f>IF(N397="nulová",J397,0)</f>
        <v>0</v>
      </c>
      <c r="BJ397" s="17" t="s">
        <v>80</v>
      </c>
      <c r="BK397" s="238">
        <f>ROUND(I397*H397,2)</f>
        <v>0</v>
      </c>
      <c r="BL397" s="17" t="s">
        <v>191</v>
      </c>
      <c r="BM397" s="237" t="s">
        <v>468</v>
      </c>
    </row>
    <row r="398" s="2" customFormat="1">
      <c r="A398" s="38"/>
      <c r="B398" s="39"/>
      <c r="C398" s="40"/>
      <c r="D398" s="239" t="s">
        <v>160</v>
      </c>
      <c r="E398" s="40"/>
      <c r="F398" s="240" t="s">
        <v>982</v>
      </c>
      <c r="G398" s="40"/>
      <c r="H398" s="40"/>
      <c r="I398" s="241"/>
      <c r="J398" s="40"/>
      <c r="K398" s="40"/>
      <c r="L398" s="44"/>
      <c r="M398" s="242"/>
      <c r="N398" s="243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160</v>
      </c>
      <c r="AU398" s="17" t="s">
        <v>82</v>
      </c>
    </row>
    <row r="399" s="2" customFormat="1">
      <c r="A399" s="38"/>
      <c r="B399" s="39"/>
      <c r="C399" s="40"/>
      <c r="D399" s="244" t="s">
        <v>162</v>
      </c>
      <c r="E399" s="40"/>
      <c r="F399" s="245" t="s">
        <v>983</v>
      </c>
      <c r="G399" s="40"/>
      <c r="H399" s="40"/>
      <c r="I399" s="241"/>
      <c r="J399" s="40"/>
      <c r="K399" s="40"/>
      <c r="L399" s="44"/>
      <c r="M399" s="242"/>
      <c r="N399" s="243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162</v>
      </c>
      <c r="AU399" s="17" t="s">
        <v>82</v>
      </c>
    </row>
    <row r="400" s="2" customFormat="1" ht="24.15" customHeight="1">
      <c r="A400" s="38"/>
      <c r="B400" s="39"/>
      <c r="C400" s="226" t="s">
        <v>518</v>
      </c>
      <c r="D400" s="226" t="s">
        <v>154</v>
      </c>
      <c r="E400" s="227" t="s">
        <v>984</v>
      </c>
      <c r="F400" s="228" t="s">
        <v>985</v>
      </c>
      <c r="G400" s="229" t="s">
        <v>973</v>
      </c>
      <c r="H400" s="230">
        <v>1</v>
      </c>
      <c r="I400" s="231"/>
      <c r="J400" s="232">
        <f>ROUND(I400*H400,2)</f>
        <v>0</v>
      </c>
      <c r="K400" s="228" t="s">
        <v>158</v>
      </c>
      <c r="L400" s="44"/>
      <c r="M400" s="233" t="s">
        <v>1</v>
      </c>
      <c r="N400" s="234" t="s">
        <v>38</v>
      </c>
      <c r="O400" s="91"/>
      <c r="P400" s="235">
        <f>O400*H400</f>
        <v>0</v>
      </c>
      <c r="Q400" s="235">
        <v>0</v>
      </c>
      <c r="R400" s="235">
        <f>Q400*H400</f>
        <v>0</v>
      </c>
      <c r="S400" s="235">
        <v>0.0091999999999999998</v>
      </c>
      <c r="T400" s="236">
        <f>S400*H400</f>
        <v>0.0091999999999999998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191</v>
      </c>
      <c r="AT400" s="237" t="s">
        <v>154</v>
      </c>
      <c r="AU400" s="237" t="s">
        <v>82</v>
      </c>
      <c r="AY400" s="17" t="s">
        <v>152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80</v>
      </c>
      <c r="BK400" s="238">
        <f>ROUND(I400*H400,2)</f>
        <v>0</v>
      </c>
      <c r="BL400" s="17" t="s">
        <v>191</v>
      </c>
      <c r="BM400" s="237" t="s">
        <v>986</v>
      </c>
    </row>
    <row r="401" s="2" customFormat="1">
      <c r="A401" s="38"/>
      <c r="B401" s="39"/>
      <c r="C401" s="40"/>
      <c r="D401" s="239" t="s">
        <v>160</v>
      </c>
      <c r="E401" s="40"/>
      <c r="F401" s="240" t="s">
        <v>987</v>
      </c>
      <c r="G401" s="40"/>
      <c r="H401" s="40"/>
      <c r="I401" s="241"/>
      <c r="J401" s="40"/>
      <c r="K401" s="40"/>
      <c r="L401" s="44"/>
      <c r="M401" s="242"/>
      <c r="N401" s="243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160</v>
      </c>
      <c r="AU401" s="17" t="s">
        <v>82</v>
      </c>
    </row>
    <row r="402" s="2" customFormat="1">
      <c r="A402" s="38"/>
      <c r="B402" s="39"/>
      <c r="C402" s="40"/>
      <c r="D402" s="244" t="s">
        <v>162</v>
      </c>
      <c r="E402" s="40"/>
      <c r="F402" s="245" t="s">
        <v>988</v>
      </c>
      <c r="G402" s="40"/>
      <c r="H402" s="40"/>
      <c r="I402" s="241"/>
      <c r="J402" s="40"/>
      <c r="K402" s="40"/>
      <c r="L402" s="44"/>
      <c r="M402" s="242"/>
      <c r="N402" s="243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162</v>
      </c>
      <c r="AU402" s="17" t="s">
        <v>82</v>
      </c>
    </row>
    <row r="403" s="2" customFormat="1" ht="21.75" customHeight="1">
      <c r="A403" s="38"/>
      <c r="B403" s="39"/>
      <c r="C403" s="226" t="s">
        <v>302</v>
      </c>
      <c r="D403" s="226" t="s">
        <v>154</v>
      </c>
      <c r="E403" s="227" t="s">
        <v>989</v>
      </c>
      <c r="F403" s="228" t="s">
        <v>990</v>
      </c>
      <c r="G403" s="229" t="s">
        <v>973</v>
      </c>
      <c r="H403" s="230">
        <v>1</v>
      </c>
      <c r="I403" s="231"/>
      <c r="J403" s="232">
        <f>ROUND(I403*H403,2)</f>
        <v>0</v>
      </c>
      <c r="K403" s="228" t="s">
        <v>158</v>
      </c>
      <c r="L403" s="44"/>
      <c r="M403" s="233" t="s">
        <v>1</v>
      </c>
      <c r="N403" s="234" t="s">
        <v>38</v>
      </c>
      <c r="O403" s="91"/>
      <c r="P403" s="235">
        <f>O403*H403</f>
        <v>0</v>
      </c>
      <c r="Q403" s="235">
        <v>0</v>
      </c>
      <c r="R403" s="235">
        <f>Q403*H403</f>
        <v>0</v>
      </c>
      <c r="S403" s="235">
        <v>0.155</v>
      </c>
      <c r="T403" s="236">
        <f>S403*H403</f>
        <v>0.155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7" t="s">
        <v>191</v>
      </c>
      <c r="AT403" s="237" t="s">
        <v>154</v>
      </c>
      <c r="AU403" s="237" t="s">
        <v>82</v>
      </c>
      <c r="AY403" s="17" t="s">
        <v>152</v>
      </c>
      <c r="BE403" s="238">
        <f>IF(N403="základní",J403,0)</f>
        <v>0</v>
      </c>
      <c r="BF403" s="238">
        <f>IF(N403="snížená",J403,0)</f>
        <v>0</v>
      </c>
      <c r="BG403" s="238">
        <f>IF(N403="zákl. přenesená",J403,0)</f>
        <v>0</v>
      </c>
      <c r="BH403" s="238">
        <f>IF(N403="sníž. přenesená",J403,0)</f>
        <v>0</v>
      </c>
      <c r="BI403" s="238">
        <f>IF(N403="nulová",J403,0)</f>
        <v>0</v>
      </c>
      <c r="BJ403" s="17" t="s">
        <v>80</v>
      </c>
      <c r="BK403" s="238">
        <f>ROUND(I403*H403,2)</f>
        <v>0</v>
      </c>
      <c r="BL403" s="17" t="s">
        <v>191</v>
      </c>
      <c r="BM403" s="237" t="s">
        <v>475</v>
      </c>
    </row>
    <row r="404" s="2" customFormat="1">
      <c r="A404" s="38"/>
      <c r="B404" s="39"/>
      <c r="C404" s="40"/>
      <c r="D404" s="239" t="s">
        <v>160</v>
      </c>
      <c r="E404" s="40"/>
      <c r="F404" s="240" t="s">
        <v>991</v>
      </c>
      <c r="G404" s="40"/>
      <c r="H404" s="40"/>
      <c r="I404" s="241"/>
      <c r="J404" s="40"/>
      <c r="K404" s="40"/>
      <c r="L404" s="44"/>
      <c r="M404" s="242"/>
      <c r="N404" s="243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160</v>
      </c>
      <c r="AU404" s="17" t="s">
        <v>82</v>
      </c>
    </row>
    <row r="405" s="2" customFormat="1">
      <c r="A405" s="38"/>
      <c r="B405" s="39"/>
      <c r="C405" s="40"/>
      <c r="D405" s="244" t="s">
        <v>162</v>
      </c>
      <c r="E405" s="40"/>
      <c r="F405" s="245" t="s">
        <v>992</v>
      </c>
      <c r="G405" s="40"/>
      <c r="H405" s="40"/>
      <c r="I405" s="241"/>
      <c r="J405" s="40"/>
      <c r="K405" s="40"/>
      <c r="L405" s="44"/>
      <c r="M405" s="242"/>
      <c r="N405" s="243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162</v>
      </c>
      <c r="AU405" s="17" t="s">
        <v>82</v>
      </c>
    </row>
    <row r="406" s="13" customFormat="1">
      <c r="A406" s="13"/>
      <c r="B406" s="246"/>
      <c r="C406" s="247"/>
      <c r="D406" s="239" t="s">
        <v>164</v>
      </c>
      <c r="E406" s="248" t="s">
        <v>1</v>
      </c>
      <c r="F406" s="249" t="s">
        <v>80</v>
      </c>
      <c r="G406" s="247"/>
      <c r="H406" s="250">
        <v>1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6" t="s">
        <v>164</v>
      </c>
      <c r="AU406" s="256" t="s">
        <v>82</v>
      </c>
      <c r="AV406" s="13" t="s">
        <v>82</v>
      </c>
      <c r="AW406" s="13" t="s">
        <v>30</v>
      </c>
      <c r="AX406" s="13" t="s">
        <v>73</v>
      </c>
      <c r="AY406" s="256" t="s">
        <v>152</v>
      </c>
    </row>
    <row r="407" s="14" customFormat="1">
      <c r="A407" s="14"/>
      <c r="B407" s="257"/>
      <c r="C407" s="258"/>
      <c r="D407" s="239" t="s">
        <v>164</v>
      </c>
      <c r="E407" s="259" t="s">
        <v>1</v>
      </c>
      <c r="F407" s="260" t="s">
        <v>166</v>
      </c>
      <c r="G407" s="258"/>
      <c r="H407" s="261">
        <v>1</v>
      </c>
      <c r="I407" s="262"/>
      <c r="J407" s="258"/>
      <c r="K407" s="258"/>
      <c r="L407" s="263"/>
      <c r="M407" s="264"/>
      <c r="N407" s="265"/>
      <c r="O407" s="265"/>
      <c r="P407" s="265"/>
      <c r="Q407" s="265"/>
      <c r="R407" s="265"/>
      <c r="S407" s="265"/>
      <c r="T407" s="26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7" t="s">
        <v>164</v>
      </c>
      <c r="AU407" s="267" t="s">
        <v>82</v>
      </c>
      <c r="AV407" s="14" t="s">
        <v>159</v>
      </c>
      <c r="AW407" s="14" t="s">
        <v>30</v>
      </c>
      <c r="AX407" s="14" t="s">
        <v>80</v>
      </c>
      <c r="AY407" s="267" t="s">
        <v>152</v>
      </c>
    </row>
    <row r="408" s="2" customFormat="1" ht="16.5" customHeight="1">
      <c r="A408" s="38"/>
      <c r="B408" s="39"/>
      <c r="C408" s="226" t="s">
        <v>533</v>
      </c>
      <c r="D408" s="226" t="s">
        <v>154</v>
      </c>
      <c r="E408" s="227" t="s">
        <v>993</v>
      </c>
      <c r="F408" s="228" t="s">
        <v>994</v>
      </c>
      <c r="G408" s="229" t="s">
        <v>973</v>
      </c>
      <c r="H408" s="230">
        <v>1</v>
      </c>
      <c r="I408" s="231"/>
      <c r="J408" s="232">
        <f>ROUND(I408*H408,2)</f>
        <v>0</v>
      </c>
      <c r="K408" s="228" t="s">
        <v>158</v>
      </c>
      <c r="L408" s="44"/>
      <c r="M408" s="233" t="s">
        <v>1</v>
      </c>
      <c r="N408" s="234" t="s">
        <v>38</v>
      </c>
      <c r="O408" s="91"/>
      <c r="P408" s="235">
        <f>O408*H408</f>
        <v>0</v>
      </c>
      <c r="Q408" s="235">
        <v>0</v>
      </c>
      <c r="R408" s="235">
        <f>Q408*H408</f>
        <v>0</v>
      </c>
      <c r="S408" s="235">
        <v>0.067000000000000004</v>
      </c>
      <c r="T408" s="236">
        <f>S408*H408</f>
        <v>0.067000000000000004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191</v>
      </c>
      <c r="AT408" s="237" t="s">
        <v>154</v>
      </c>
      <c r="AU408" s="237" t="s">
        <v>82</v>
      </c>
      <c r="AY408" s="17" t="s">
        <v>152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80</v>
      </c>
      <c r="BK408" s="238">
        <f>ROUND(I408*H408,2)</f>
        <v>0</v>
      </c>
      <c r="BL408" s="17" t="s">
        <v>191</v>
      </c>
      <c r="BM408" s="237" t="s">
        <v>481</v>
      </c>
    </row>
    <row r="409" s="2" customFormat="1">
      <c r="A409" s="38"/>
      <c r="B409" s="39"/>
      <c r="C409" s="40"/>
      <c r="D409" s="239" t="s">
        <v>160</v>
      </c>
      <c r="E409" s="40"/>
      <c r="F409" s="240" t="s">
        <v>995</v>
      </c>
      <c r="G409" s="40"/>
      <c r="H409" s="40"/>
      <c r="I409" s="241"/>
      <c r="J409" s="40"/>
      <c r="K409" s="40"/>
      <c r="L409" s="44"/>
      <c r="M409" s="242"/>
      <c r="N409" s="243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160</v>
      </c>
      <c r="AU409" s="17" t="s">
        <v>82</v>
      </c>
    </row>
    <row r="410" s="2" customFormat="1">
      <c r="A410" s="38"/>
      <c r="B410" s="39"/>
      <c r="C410" s="40"/>
      <c r="D410" s="244" t="s">
        <v>162</v>
      </c>
      <c r="E410" s="40"/>
      <c r="F410" s="245" t="s">
        <v>996</v>
      </c>
      <c r="G410" s="40"/>
      <c r="H410" s="40"/>
      <c r="I410" s="241"/>
      <c r="J410" s="40"/>
      <c r="K410" s="40"/>
      <c r="L410" s="44"/>
      <c r="M410" s="242"/>
      <c r="N410" s="243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162</v>
      </c>
      <c r="AU410" s="17" t="s">
        <v>82</v>
      </c>
    </row>
    <row r="411" s="2" customFormat="1" ht="16.5" customHeight="1">
      <c r="A411" s="38"/>
      <c r="B411" s="39"/>
      <c r="C411" s="226" t="s">
        <v>310</v>
      </c>
      <c r="D411" s="226" t="s">
        <v>154</v>
      </c>
      <c r="E411" s="227" t="s">
        <v>997</v>
      </c>
      <c r="F411" s="228" t="s">
        <v>998</v>
      </c>
      <c r="G411" s="229" t="s">
        <v>973</v>
      </c>
      <c r="H411" s="230">
        <v>3</v>
      </c>
      <c r="I411" s="231"/>
      <c r="J411" s="232">
        <f>ROUND(I411*H411,2)</f>
        <v>0</v>
      </c>
      <c r="K411" s="228" t="s">
        <v>158</v>
      </c>
      <c r="L411" s="44"/>
      <c r="M411" s="233" t="s">
        <v>1</v>
      </c>
      <c r="N411" s="234" t="s">
        <v>38</v>
      </c>
      <c r="O411" s="91"/>
      <c r="P411" s="235">
        <f>O411*H411</f>
        <v>0</v>
      </c>
      <c r="Q411" s="235">
        <v>0</v>
      </c>
      <c r="R411" s="235">
        <f>Q411*H411</f>
        <v>0</v>
      </c>
      <c r="S411" s="235">
        <v>0.00156</v>
      </c>
      <c r="T411" s="236">
        <f>S411*H411</f>
        <v>0.0046800000000000001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7" t="s">
        <v>191</v>
      </c>
      <c r="AT411" s="237" t="s">
        <v>154</v>
      </c>
      <c r="AU411" s="237" t="s">
        <v>82</v>
      </c>
      <c r="AY411" s="17" t="s">
        <v>152</v>
      </c>
      <c r="BE411" s="238">
        <f>IF(N411="základní",J411,0)</f>
        <v>0</v>
      </c>
      <c r="BF411" s="238">
        <f>IF(N411="snížená",J411,0)</f>
        <v>0</v>
      </c>
      <c r="BG411" s="238">
        <f>IF(N411="zákl. přenesená",J411,0)</f>
        <v>0</v>
      </c>
      <c r="BH411" s="238">
        <f>IF(N411="sníž. přenesená",J411,0)</f>
        <v>0</v>
      </c>
      <c r="BI411" s="238">
        <f>IF(N411="nulová",J411,0)</f>
        <v>0</v>
      </c>
      <c r="BJ411" s="17" t="s">
        <v>80</v>
      </c>
      <c r="BK411" s="238">
        <f>ROUND(I411*H411,2)</f>
        <v>0</v>
      </c>
      <c r="BL411" s="17" t="s">
        <v>191</v>
      </c>
      <c r="BM411" s="237" t="s">
        <v>487</v>
      </c>
    </row>
    <row r="412" s="2" customFormat="1">
      <c r="A412" s="38"/>
      <c r="B412" s="39"/>
      <c r="C412" s="40"/>
      <c r="D412" s="239" t="s">
        <v>160</v>
      </c>
      <c r="E412" s="40"/>
      <c r="F412" s="240" t="s">
        <v>999</v>
      </c>
      <c r="G412" s="40"/>
      <c r="H412" s="40"/>
      <c r="I412" s="241"/>
      <c r="J412" s="40"/>
      <c r="K412" s="40"/>
      <c r="L412" s="44"/>
      <c r="M412" s="242"/>
      <c r="N412" s="243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160</v>
      </c>
      <c r="AU412" s="17" t="s">
        <v>82</v>
      </c>
    </row>
    <row r="413" s="2" customFormat="1">
      <c r="A413" s="38"/>
      <c r="B413" s="39"/>
      <c r="C413" s="40"/>
      <c r="D413" s="244" t="s">
        <v>162</v>
      </c>
      <c r="E413" s="40"/>
      <c r="F413" s="245" t="s">
        <v>1000</v>
      </c>
      <c r="G413" s="40"/>
      <c r="H413" s="40"/>
      <c r="I413" s="241"/>
      <c r="J413" s="40"/>
      <c r="K413" s="40"/>
      <c r="L413" s="44"/>
      <c r="M413" s="242"/>
      <c r="N413" s="243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162</v>
      </c>
      <c r="AU413" s="17" t="s">
        <v>82</v>
      </c>
    </row>
    <row r="414" s="13" customFormat="1">
      <c r="A414" s="13"/>
      <c r="B414" s="246"/>
      <c r="C414" s="247"/>
      <c r="D414" s="239" t="s">
        <v>164</v>
      </c>
      <c r="E414" s="248" t="s">
        <v>1</v>
      </c>
      <c r="F414" s="249" t="s">
        <v>171</v>
      </c>
      <c r="G414" s="247"/>
      <c r="H414" s="250">
        <v>3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6" t="s">
        <v>164</v>
      </c>
      <c r="AU414" s="256" t="s">
        <v>82</v>
      </c>
      <c r="AV414" s="13" t="s">
        <v>82</v>
      </c>
      <c r="AW414" s="13" t="s">
        <v>30</v>
      </c>
      <c r="AX414" s="13" t="s">
        <v>73</v>
      </c>
      <c r="AY414" s="256" t="s">
        <v>152</v>
      </c>
    </row>
    <row r="415" s="14" customFormat="1">
      <c r="A415" s="14"/>
      <c r="B415" s="257"/>
      <c r="C415" s="258"/>
      <c r="D415" s="239" t="s">
        <v>164</v>
      </c>
      <c r="E415" s="259" t="s">
        <v>1</v>
      </c>
      <c r="F415" s="260" t="s">
        <v>166</v>
      </c>
      <c r="G415" s="258"/>
      <c r="H415" s="261">
        <v>3</v>
      </c>
      <c r="I415" s="262"/>
      <c r="J415" s="258"/>
      <c r="K415" s="258"/>
      <c r="L415" s="263"/>
      <c r="M415" s="264"/>
      <c r="N415" s="265"/>
      <c r="O415" s="265"/>
      <c r="P415" s="265"/>
      <c r="Q415" s="265"/>
      <c r="R415" s="265"/>
      <c r="S415" s="265"/>
      <c r="T415" s="26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7" t="s">
        <v>164</v>
      </c>
      <c r="AU415" s="267" t="s">
        <v>82</v>
      </c>
      <c r="AV415" s="14" t="s">
        <v>159</v>
      </c>
      <c r="AW415" s="14" t="s">
        <v>30</v>
      </c>
      <c r="AX415" s="14" t="s">
        <v>80</v>
      </c>
      <c r="AY415" s="267" t="s">
        <v>152</v>
      </c>
    </row>
    <row r="416" s="12" customFormat="1" ht="22.8" customHeight="1">
      <c r="A416" s="12"/>
      <c r="B416" s="210"/>
      <c r="C416" s="211"/>
      <c r="D416" s="212" t="s">
        <v>72</v>
      </c>
      <c r="E416" s="224" t="s">
        <v>1001</v>
      </c>
      <c r="F416" s="224" t="s">
        <v>1002</v>
      </c>
      <c r="G416" s="211"/>
      <c r="H416" s="211"/>
      <c r="I416" s="214"/>
      <c r="J416" s="225">
        <f>BK416</f>
        <v>0</v>
      </c>
      <c r="K416" s="211"/>
      <c r="L416" s="216"/>
      <c r="M416" s="217"/>
      <c r="N416" s="218"/>
      <c r="O416" s="218"/>
      <c r="P416" s="219">
        <f>SUM(P417:P419)</f>
        <v>0</v>
      </c>
      <c r="Q416" s="218"/>
      <c r="R416" s="219">
        <f>SUM(R417:R419)</f>
        <v>0.00017000000000000001</v>
      </c>
      <c r="S416" s="218"/>
      <c r="T416" s="220">
        <f>SUM(T417:T419)</f>
        <v>0.35625000000000001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21" t="s">
        <v>82</v>
      </c>
      <c r="AT416" s="222" t="s">
        <v>72</v>
      </c>
      <c r="AU416" s="222" t="s">
        <v>80</v>
      </c>
      <c r="AY416" s="221" t="s">
        <v>152</v>
      </c>
      <c r="BK416" s="223">
        <f>SUM(BK417:BK419)</f>
        <v>0</v>
      </c>
    </row>
    <row r="417" s="2" customFormat="1" ht="24.15" customHeight="1">
      <c r="A417" s="38"/>
      <c r="B417" s="39"/>
      <c r="C417" s="226" t="s">
        <v>551</v>
      </c>
      <c r="D417" s="226" t="s">
        <v>154</v>
      </c>
      <c r="E417" s="227" t="s">
        <v>1003</v>
      </c>
      <c r="F417" s="228" t="s">
        <v>1004</v>
      </c>
      <c r="G417" s="229" t="s">
        <v>174</v>
      </c>
      <c r="H417" s="230">
        <v>1</v>
      </c>
      <c r="I417" s="231"/>
      <c r="J417" s="232">
        <f>ROUND(I417*H417,2)</f>
        <v>0</v>
      </c>
      <c r="K417" s="228" t="s">
        <v>158</v>
      </c>
      <c r="L417" s="44"/>
      <c r="M417" s="233" t="s">
        <v>1</v>
      </c>
      <c r="N417" s="234" t="s">
        <v>38</v>
      </c>
      <c r="O417" s="91"/>
      <c r="P417" s="235">
        <f>O417*H417</f>
        <v>0</v>
      </c>
      <c r="Q417" s="235">
        <v>0.00017000000000000001</v>
      </c>
      <c r="R417" s="235">
        <f>Q417*H417</f>
        <v>0.00017000000000000001</v>
      </c>
      <c r="S417" s="235">
        <v>0.35625000000000001</v>
      </c>
      <c r="T417" s="236">
        <f>S417*H417</f>
        <v>0.35625000000000001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7" t="s">
        <v>191</v>
      </c>
      <c r="AT417" s="237" t="s">
        <v>154</v>
      </c>
      <c r="AU417" s="237" t="s">
        <v>82</v>
      </c>
      <c r="AY417" s="17" t="s">
        <v>152</v>
      </c>
      <c r="BE417" s="238">
        <f>IF(N417="základní",J417,0)</f>
        <v>0</v>
      </c>
      <c r="BF417" s="238">
        <f>IF(N417="snížená",J417,0)</f>
        <v>0</v>
      </c>
      <c r="BG417" s="238">
        <f>IF(N417="zákl. přenesená",J417,0)</f>
        <v>0</v>
      </c>
      <c r="BH417" s="238">
        <f>IF(N417="sníž. přenesená",J417,0)</f>
        <v>0</v>
      </c>
      <c r="BI417" s="238">
        <f>IF(N417="nulová",J417,0)</f>
        <v>0</v>
      </c>
      <c r="BJ417" s="17" t="s">
        <v>80</v>
      </c>
      <c r="BK417" s="238">
        <f>ROUND(I417*H417,2)</f>
        <v>0</v>
      </c>
      <c r="BL417" s="17" t="s">
        <v>191</v>
      </c>
      <c r="BM417" s="237" t="s">
        <v>297</v>
      </c>
    </row>
    <row r="418" s="2" customFormat="1">
      <c r="A418" s="38"/>
      <c r="B418" s="39"/>
      <c r="C418" s="40"/>
      <c r="D418" s="239" t="s">
        <v>160</v>
      </c>
      <c r="E418" s="40"/>
      <c r="F418" s="240" t="s">
        <v>1005</v>
      </c>
      <c r="G418" s="40"/>
      <c r="H418" s="40"/>
      <c r="I418" s="241"/>
      <c r="J418" s="40"/>
      <c r="K418" s="40"/>
      <c r="L418" s="44"/>
      <c r="M418" s="242"/>
      <c r="N418" s="243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160</v>
      </c>
      <c r="AU418" s="17" t="s">
        <v>82</v>
      </c>
    </row>
    <row r="419" s="2" customFormat="1">
      <c r="A419" s="38"/>
      <c r="B419" s="39"/>
      <c r="C419" s="40"/>
      <c r="D419" s="244" t="s">
        <v>162</v>
      </c>
      <c r="E419" s="40"/>
      <c r="F419" s="245" t="s">
        <v>1006</v>
      </c>
      <c r="G419" s="40"/>
      <c r="H419" s="40"/>
      <c r="I419" s="241"/>
      <c r="J419" s="40"/>
      <c r="K419" s="40"/>
      <c r="L419" s="44"/>
      <c r="M419" s="242"/>
      <c r="N419" s="243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162</v>
      </c>
      <c r="AU419" s="17" t="s">
        <v>82</v>
      </c>
    </row>
    <row r="420" s="12" customFormat="1" ht="22.8" customHeight="1">
      <c r="A420" s="12"/>
      <c r="B420" s="210"/>
      <c r="C420" s="211"/>
      <c r="D420" s="212" t="s">
        <v>72</v>
      </c>
      <c r="E420" s="224" t="s">
        <v>1007</v>
      </c>
      <c r="F420" s="224" t="s">
        <v>1008</v>
      </c>
      <c r="G420" s="211"/>
      <c r="H420" s="211"/>
      <c r="I420" s="214"/>
      <c r="J420" s="225">
        <f>BK420</f>
        <v>0</v>
      </c>
      <c r="K420" s="211"/>
      <c r="L420" s="216"/>
      <c r="M420" s="217"/>
      <c r="N420" s="218"/>
      <c r="O420" s="218"/>
      <c r="P420" s="219">
        <f>SUM(P421:P430)</f>
        <v>0</v>
      </c>
      <c r="Q420" s="218"/>
      <c r="R420" s="219">
        <f>SUM(R421:R430)</f>
        <v>0.00084000000000000003</v>
      </c>
      <c r="S420" s="218"/>
      <c r="T420" s="220">
        <f>SUM(T421:T430)</f>
        <v>0.056280000000000004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21" t="s">
        <v>82</v>
      </c>
      <c r="AT420" s="222" t="s">
        <v>72</v>
      </c>
      <c r="AU420" s="222" t="s">
        <v>80</v>
      </c>
      <c r="AY420" s="221" t="s">
        <v>152</v>
      </c>
      <c r="BK420" s="223">
        <f>SUM(BK421:BK430)</f>
        <v>0</v>
      </c>
    </row>
    <row r="421" s="2" customFormat="1" ht="16.5" customHeight="1">
      <c r="A421" s="38"/>
      <c r="B421" s="39"/>
      <c r="C421" s="226" t="s">
        <v>558</v>
      </c>
      <c r="D421" s="226" t="s">
        <v>154</v>
      </c>
      <c r="E421" s="227" t="s">
        <v>1009</v>
      </c>
      <c r="F421" s="228" t="s">
        <v>1010</v>
      </c>
      <c r="G421" s="229" t="s">
        <v>270</v>
      </c>
      <c r="H421" s="230">
        <v>21</v>
      </c>
      <c r="I421" s="231"/>
      <c r="J421" s="232">
        <f>ROUND(I421*H421,2)</f>
        <v>0</v>
      </c>
      <c r="K421" s="228" t="s">
        <v>158</v>
      </c>
      <c r="L421" s="44"/>
      <c r="M421" s="233" t="s">
        <v>1</v>
      </c>
      <c r="N421" s="234" t="s">
        <v>38</v>
      </c>
      <c r="O421" s="91"/>
      <c r="P421" s="235">
        <f>O421*H421</f>
        <v>0</v>
      </c>
      <c r="Q421" s="235">
        <v>4.0000000000000003E-05</v>
      </c>
      <c r="R421" s="235">
        <f>Q421*H421</f>
        <v>0.00084000000000000003</v>
      </c>
      <c r="S421" s="235">
        <v>0.0025400000000000002</v>
      </c>
      <c r="T421" s="236">
        <f>S421*H421</f>
        <v>0.053340000000000005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7" t="s">
        <v>191</v>
      </c>
      <c r="AT421" s="237" t="s">
        <v>154</v>
      </c>
      <c r="AU421" s="237" t="s">
        <v>82</v>
      </c>
      <c r="AY421" s="17" t="s">
        <v>152</v>
      </c>
      <c r="BE421" s="238">
        <f>IF(N421="základní",J421,0)</f>
        <v>0</v>
      </c>
      <c r="BF421" s="238">
        <f>IF(N421="snížená",J421,0)</f>
        <v>0</v>
      </c>
      <c r="BG421" s="238">
        <f>IF(N421="zákl. přenesená",J421,0)</f>
        <v>0</v>
      </c>
      <c r="BH421" s="238">
        <f>IF(N421="sníž. přenesená",J421,0)</f>
        <v>0</v>
      </c>
      <c r="BI421" s="238">
        <f>IF(N421="nulová",J421,0)</f>
        <v>0</v>
      </c>
      <c r="BJ421" s="17" t="s">
        <v>80</v>
      </c>
      <c r="BK421" s="238">
        <f>ROUND(I421*H421,2)</f>
        <v>0</v>
      </c>
      <c r="BL421" s="17" t="s">
        <v>191</v>
      </c>
      <c r="BM421" s="237" t="s">
        <v>500</v>
      </c>
    </row>
    <row r="422" s="2" customFormat="1">
      <c r="A422" s="38"/>
      <c r="B422" s="39"/>
      <c r="C422" s="40"/>
      <c r="D422" s="239" t="s">
        <v>160</v>
      </c>
      <c r="E422" s="40"/>
      <c r="F422" s="240" t="s">
        <v>1011</v>
      </c>
      <c r="G422" s="40"/>
      <c r="H422" s="40"/>
      <c r="I422" s="241"/>
      <c r="J422" s="40"/>
      <c r="K422" s="40"/>
      <c r="L422" s="44"/>
      <c r="M422" s="242"/>
      <c r="N422" s="243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160</v>
      </c>
      <c r="AU422" s="17" t="s">
        <v>82</v>
      </c>
    </row>
    <row r="423" s="2" customFormat="1">
      <c r="A423" s="38"/>
      <c r="B423" s="39"/>
      <c r="C423" s="40"/>
      <c r="D423" s="244" t="s">
        <v>162</v>
      </c>
      <c r="E423" s="40"/>
      <c r="F423" s="245" t="s">
        <v>1012</v>
      </c>
      <c r="G423" s="40"/>
      <c r="H423" s="40"/>
      <c r="I423" s="241"/>
      <c r="J423" s="40"/>
      <c r="K423" s="40"/>
      <c r="L423" s="44"/>
      <c r="M423" s="242"/>
      <c r="N423" s="243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162</v>
      </c>
      <c r="AU423" s="17" t="s">
        <v>82</v>
      </c>
    </row>
    <row r="424" s="13" customFormat="1">
      <c r="A424" s="13"/>
      <c r="B424" s="246"/>
      <c r="C424" s="247"/>
      <c r="D424" s="239" t="s">
        <v>164</v>
      </c>
      <c r="E424" s="248" t="s">
        <v>1</v>
      </c>
      <c r="F424" s="249" t="s">
        <v>7</v>
      </c>
      <c r="G424" s="247"/>
      <c r="H424" s="250">
        <v>21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6" t="s">
        <v>164</v>
      </c>
      <c r="AU424" s="256" t="s">
        <v>82</v>
      </c>
      <c r="AV424" s="13" t="s">
        <v>82</v>
      </c>
      <c r="AW424" s="13" t="s">
        <v>30</v>
      </c>
      <c r="AX424" s="13" t="s">
        <v>73</v>
      </c>
      <c r="AY424" s="256" t="s">
        <v>152</v>
      </c>
    </row>
    <row r="425" s="14" customFormat="1">
      <c r="A425" s="14"/>
      <c r="B425" s="257"/>
      <c r="C425" s="258"/>
      <c r="D425" s="239" t="s">
        <v>164</v>
      </c>
      <c r="E425" s="259" t="s">
        <v>1</v>
      </c>
      <c r="F425" s="260" t="s">
        <v>166</v>
      </c>
      <c r="G425" s="258"/>
      <c r="H425" s="261">
        <v>21</v>
      </c>
      <c r="I425" s="262"/>
      <c r="J425" s="258"/>
      <c r="K425" s="258"/>
      <c r="L425" s="263"/>
      <c r="M425" s="264"/>
      <c r="N425" s="265"/>
      <c r="O425" s="265"/>
      <c r="P425" s="265"/>
      <c r="Q425" s="265"/>
      <c r="R425" s="265"/>
      <c r="S425" s="265"/>
      <c r="T425" s="26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7" t="s">
        <v>164</v>
      </c>
      <c r="AU425" s="267" t="s">
        <v>82</v>
      </c>
      <c r="AV425" s="14" t="s">
        <v>159</v>
      </c>
      <c r="AW425" s="14" t="s">
        <v>30</v>
      </c>
      <c r="AX425" s="14" t="s">
        <v>80</v>
      </c>
      <c r="AY425" s="267" t="s">
        <v>152</v>
      </c>
    </row>
    <row r="426" s="2" customFormat="1" ht="24.15" customHeight="1">
      <c r="A426" s="38"/>
      <c r="B426" s="39"/>
      <c r="C426" s="226" t="s">
        <v>564</v>
      </c>
      <c r="D426" s="226" t="s">
        <v>154</v>
      </c>
      <c r="E426" s="227" t="s">
        <v>1013</v>
      </c>
      <c r="F426" s="228" t="s">
        <v>1014</v>
      </c>
      <c r="G426" s="229" t="s">
        <v>174</v>
      </c>
      <c r="H426" s="230">
        <v>21</v>
      </c>
      <c r="I426" s="231"/>
      <c r="J426" s="232">
        <f>ROUND(I426*H426,2)</f>
        <v>0</v>
      </c>
      <c r="K426" s="228" t="s">
        <v>158</v>
      </c>
      <c r="L426" s="44"/>
      <c r="M426" s="233" t="s">
        <v>1</v>
      </c>
      <c r="N426" s="234" t="s">
        <v>38</v>
      </c>
      <c r="O426" s="91"/>
      <c r="P426" s="235">
        <f>O426*H426</f>
        <v>0</v>
      </c>
      <c r="Q426" s="235">
        <v>0</v>
      </c>
      <c r="R426" s="235">
        <f>Q426*H426</f>
        <v>0</v>
      </c>
      <c r="S426" s="235">
        <v>0.00013999999999999999</v>
      </c>
      <c r="T426" s="236">
        <f>S426*H426</f>
        <v>0.0029399999999999999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7" t="s">
        <v>191</v>
      </c>
      <c r="AT426" s="237" t="s">
        <v>154</v>
      </c>
      <c r="AU426" s="237" t="s">
        <v>82</v>
      </c>
      <c r="AY426" s="17" t="s">
        <v>152</v>
      </c>
      <c r="BE426" s="238">
        <f>IF(N426="základní",J426,0)</f>
        <v>0</v>
      </c>
      <c r="BF426" s="238">
        <f>IF(N426="snížená",J426,0)</f>
        <v>0</v>
      </c>
      <c r="BG426" s="238">
        <f>IF(N426="zákl. přenesená",J426,0)</f>
        <v>0</v>
      </c>
      <c r="BH426" s="238">
        <f>IF(N426="sníž. přenesená",J426,0)</f>
        <v>0</v>
      </c>
      <c r="BI426" s="238">
        <f>IF(N426="nulová",J426,0)</f>
        <v>0</v>
      </c>
      <c r="BJ426" s="17" t="s">
        <v>80</v>
      </c>
      <c r="BK426" s="238">
        <f>ROUND(I426*H426,2)</f>
        <v>0</v>
      </c>
      <c r="BL426" s="17" t="s">
        <v>191</v>
      </c>
      <c r="BM426" s="237" t="s">
        <v>508</v>
      </c>
    </row>
    <row r="427" s="2" customFormat="1">
      <c r="A427" s="38"/>
      <c r="B427" s="39"/>
      <c r="C427" s="40"/>
      <c r="D427" s="239" t="s">
        <v>160</v>
      </c>
      <c r="E427" s="40"/>
      <c r="F427" s="240" t="s">
        <v>1015</v>
      </c>
      <c r="G427" s="40"/>
      <c r="H427" s="40"/>
      <c r="I427" s="241"/>
      <c r="J427" s="40"/>
      <c r="K427" s="40"/>
      <c r="L427" s="44"/>
      <c r="M427" s="242"/>
      <c r="N427" s="243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160</v>
      </c>
      <c r="AU427" s="17" t="s">
        <v>82</v>
      </c>
    </row>
    <row r="428" s="2" customFormat="1">
      <c r="A428" s="38"/>
      <c r="B428" s="39"/>
      <c r="C428" s="40"/>
      <c r="D428" s="244" t="s">
        <v>162</v>
      </c>
      <c r="E428" s="40"/>
      <c r="F428" s="245" t="s">
        <v>1016</v>
      </c>
      <c r="G428" s="40"/>
      <c r="H428" s="40"/>
      <c r="I428" s="241"/>
      <c r="J428" s="40"/>
      <c r="K428" s="40"/>
      <c r="L428" s="44"/>
      <c r="M428" s="242"/>
      <c r="N428" s="243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162</v>
      </c>
      <c r="AU428" s="17" t="s">
        <v>82</v>
      </c>
    </row>
    <row r="429" s="13" customFormat="1">
      <c r="A429" s="13"/>
      <c r="B429" s="246"/>
      <c r="C429" s="247"/>
      <c r="D429" s="239" t="s">
        <v>164</v>
      </c>
      <c r="E429" s="248" t="s">
        <v>1</v>
      </c>
      <c r="F429" s="249" t="s">
        <v>7</v>
      </c>
      <c r="G429" s="247"/>
      <c r="H429" s="250">
        <v>21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6" t="s">
        <v>164</v>
      </c>
      <c r="AU429" s="256" t="s">
        <v>82</v>
      </c>
      <c r="AV429" s="13" t="s">
        <v>82</v>
      </c>
      <c r="AW429" s="13" t="s">
        <v>30</v>
      </c>
      <c r="AX429" s="13" t="s">
        <v>73</v>
      </c>
      <c r="AY429" s="256" t="s">
        <v>152</v>
      </c>
    </row>
    <row r="430" s="14" customFormat="1">
      <c r="A430" s="14"/>
      <c r="B430" s="257"/>
      <c r="C430" s="258"/>
      <c r="D430" s="239" t="s">
        <v>164</v>
      </c>
      <c r="E430" s="259" t="s">
        <v>1</v>
      </c>
      <c r="F430" s="260" t="s">
        <v>166</v>
      </c>
      <c r="G430" s="258"/>
      <c r="H430" s="261">
        <v>21</v>
      </c>
      <c r="I430" s="262"/>
      <c r="J430" s="258"/>
      <c r="K430" s="258"/>
      <c r="L430" s="263"/>
      <c r="M430" s="264"/>
      <c r="N430" s="265"/>
      <c r="O430" s="265"/>
      <c r="P430" s="265"/>
      <c r="Q430" s="265"/>
      <c r="R430" s="265"/>
      <c r="S430" s="265"/>
      <c r="T430" s="26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7" t="s">
        <v>164</v>
      </c>
      <c r="AU430" s="267" t="s">
        <v>82</v>
      </c>
      <c r="AV430" s="14" t="s">
        <v>159</v>
      </c>
      <c r="AW430" s="14" t="s">
        <v>30</v>
      </c>
      <c r="AX430" s="14" t="s">
        <v>80</v>
      </c>
      <c r="AY430" s="267" t="s">
        <v>152</v>
      </c>
    </row>
    <row r="431" s="12" customFormat="1" ht="22.8" customHeight="1">
      <c r="A431" s="12"/>
      <c r="B431" s="210"/>
      <c r="C431" s="211"/>
      <c r="D431" s="212" t="s">
        <v>72</v>
      </c>
      <c r="E431" s="224" t="s">
        <v>1017</v>
      </c>
      <c r="F431" s="224" t="s">
        <v>1018</v>
      </c>
      <c r="G431" s="211"/>
      <c r="H431" s="211"/>
      <c r="I431" s="214"/>
      <c r="J431" s="225">
        <f>BK431</f>
        <v>0</v>
      </c>
      <c r="K431" s="211"/>
      <c r="L431" s="216"/>
      <c r="M431" s="217"/>
      <c r="N431" s="218"/>
      <c r="O431" s="218"/>
      <c r="P431" s="219">
        <f>SUM(P432:P436)</f>
        <v>0</v>
      </c>
      <c r="Q431" s="218"/>
      <c r="R431" s="219">
        <f>SUM(R432:R436)</f>
        <v>0.00048000000000000007</v>
      </c>
      <c r="S431" s="218"/>
      <c r="T431" s="220">
        <f>SUM(T432:T436)</f>
        <v>0.14957999999999999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21" t="s">
        <v>82</v>
      </c>
      <c r="AT431" s="222" t="s">
        <v>72</v>
      </c>
      <c r="AU431" s="222" t="s">
        <v>80</v>
      </c>
      <c r="AY431" s="221" t="s">
        <v>152</v>
      </c>
      <c r="BK431" s="223">
        <f>SUM(BK432:BK436)</f>
        <v>0</v>
      </c>
    </row>
    <row r="432" s="2" customFormat="1" ht="24.15" customHeight="1">
      <c r="A432" s="38"/>
      <c r="B432" s="39"/>
      <c r="C432" s="226" t="s">
        <v>325</v>
      </c>
      <c r="D432" s="226" t="s">
        <v>154</v>
      </c>
      <c r="E432" s="227" t="s">
        <v>1019</v>
      </c>
      <c r="F432" s="228" t="s">
        <v>1020</v>
      </c>
      <c r="G432" s="229" t="s">
        <v>174</v>
      </c>
      <c r="H432" s="230">
        <v>6</v>
      </c>
      <c r="I432" s="231"/>
      <c r="J432" s="232">
        <f>ROUND(I432*H432,2)</f>
        <v>0</v>
      </c>
      <c r="K432" s="228" t="s">
        <v>158</v>
      </c>
      <c r="L432" s="44"/>
      <c r="M432" s="233" t="s">
        <v>1</v>
      </c>
      <c r="N432" s="234" t="s">
        <v>38</v>
      </c>
      <c r="O432" s="91"/>
      <c r="P432" s="235">
        <f>O432*H432</f>
        <v>0</v>
      </c>
      <c r="Q432" s="235">
        <v>8.0000000000000007E-05</v>
      </c>
      <c r="R432" s="235">
        <f>Q432*H432</f>
        <v>0.00048000000000000007</v>
      </c>
      <c r="S432" s="235">
        <v>0.024930000000000001</v>
      </c>
      <c r="T432" s="236">
        <f>S432*H432</f>
        <v>0.14957999999999999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7" t="s">
        <v>191</v>
      </c>
      <c r="AT432" s="237" t="s">
        <v>154</v>
      </c>
      <c r="AU432" s="237" t="s">
        <v>82</v>
      </c>
      <c r="AY432" s="17" t="s">
        <v>152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7" t="s">
        <v>80</v>
      </c>
      <c r="BK432" s="238">
        <f>ROUND(I432*H432,2)</f>
        <v>0</v>
      </c>
      <c r="BL432" s="17" t="s">
        <v>191</v>
      </c>
      <c r="BM432" s="237" t="s">
        <v>516</v>
      </c>
    </row>
    <row r="433" s="2" customFormat="1">
      <c r="A433" s="38"/>
      <c r="B433" s="39"/>
      <c r="C433" s="40"/>
      <c r="D433" s="239" t="s">
        <v>160</v>
      </c>
      <c r="E433" s="40"/>
      <c r="F433" s="240" t="s">
        <v>1021</v>
      </c>
      <c r="G433" s="40"/>
      <c r="H433" s="40"/>
      <c r="I433" s="241"/>
      <c r="J433" s="40"/>
      <c r="K433" s="40"/>
      <c r="L433" s="44"/>
      <c r="M433" s="242"/>
      <c r="N433" s="243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160</v>
      </c>
      <c r="AU433" s="17" t="s">
        <v>82</v>
      </c>
    </row>
    <row r="434" s="2" customFormat="1">
      <c r="A434" s="38"/>
      <c r="B434" s="39"/>
      <c r="C434" s="40"/>
      <c r="D434" s="244" t="s">
        <v>162</v>
      </c>
      <c r="E434" s="40"/>
      <c r="F434" s="245" t="s">
        <v>1022</v>
      </c>
      <c r="G434" s="40"/>
      <c r="H434" s="40"/>
      <c r="I434" s="241"/>
      <c r="J434" s="40"/>
      <c r="K434" s="40"/>
      <c r="L434" s="44"/>
      <c r="M434" s="242"/>
      <c r="N434" s="243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162</v>
      </c>
      <c r="AU434" s="17" t="s">
        <v>82</v>
      </c>
    </row>
    <row r="435" s="13" customFormat="1">
      <c r="A435" s="13"/>
      <c r="B435" s="246"/>
      <c r="C435" s="247"/>
      <c r="D435" s="239" t="s">
        <v>164</v>
      </c>
      <c r="E435" s="248" t="s">
        <v>1</v>
      </c>
      <c r="F435" s="249" t="s">
        <v>175</v>
      </c>
      <c r="G435" s="247"/>
      <c r="H435" s="250">
        <v>6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6" t="s">
        <v>164</v>
      </c>
      <c r="AU435" s="256" t="s">
        <v>82</v>
      </c>
      <c r="AV435" s="13" t="s">
        <v>82</v>
      </c>
      <c r="AW435" s="13" t="s">
        <v>30</v>
      </c>
      <c r="AX435" s="13" t="s">
        <v>73</v>
      </c>
      <c r="AY435" s="256" t="s">
        <v>152</v>
      </c>
    </row>
    <row r="436" s="14" customFormat="1">
      <c r="A436" s="14"/>
      <c r="B436" s="257"/>
      <c r="C436" s="258"/>
      <c r="D436" s="239" t="s">
        <v>164</v>
      </c>
      <c r="E436" s="259" t="s">
        <v>1</v>
      </c>
      <c r="F436" s="260" t="s">
        <v>166</v>
      </c>
      <c r="G436" s="258"/>
      <c r="H436" s="261">
        <v>6</v>
      </c>
      <c r="I436" s="262"/>
      <c r="J436" s="258"/>
      <c r="K436" s="258"/>
      <c r="L436" s="263"/>
      <c r="M436" s="264"/>
      <c r="N436" s="265"/>
      <c r="O436" s="265"/>
      <c r="P436" s="265"/>
      <c r="Q436" s="265"/>
      <c r="R436" s="265"/>
      <c r="S436" s="265"/>
      <c r="T436" s="26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7" t="s">
        <v>164</v>
      </c>
      <c r="AU436" s="267" t="s">
        <v>82</v>
      </c>
      <c r="AV436" s="14" t="s">
        <v>159</v>
      </c>
      <c r="AW436" s="14" t="s">
        <v>30</v>
      </c>
      <c r="AX436" s="14" t="s">
        <v>80</v>
      </c>
      <c r="AY436" s="267" t="s">
        <v>152</v>
      </c>
    </row>
    <row r="437" s="12" customFormat="1" ht="22.8" customHeight="1">
      <c r="A437" s="12"/>
      <c r="B437" s="210"/>
      <c r="C437" s="211"/>
      <c r="D437" s="212" t="s">
        <v>72</v>
      </c>
      <c r="E437" s="224" t="s">
        <v>1023</v>
      </c>
      <c r="F437" s="224" t="s">
        <v>1024</v>
      </c>
      <c r="G437" s="211"/>
      <c r="H437" s="211"/>
      <c r="I437" s="214"/>
      <c r="J437" s="225">
        <f>BK437</f>
        <v>0</v>
      </c>
      <c r="K437" s="211"/>
      <c r="L437" s="216"/>
      <c r="M437" s="217"/>
      <c r="N437" s="218"/>
      <c r="O437" s="218"/>
      <c r="P437" s="219">
        <f>SUM(P438:P450)</f>
        <v>0</v>
      </c>
      <c r="Q437" s="218"/>
      <c r="R437" s="219">
        <f>SUM(R438:R450)</f>
        <v>0</v>
      </c>
      <c r="S437" s="218"/>
      <c r="T437" s="220">
        <f>SUM(T438:T450)</f>
        <v>0.123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21" t="s">
        <v>82</v>
      </c>
      <c r="AT437" s="222" t="s">
        <v>72</v>
      </c>
      <c r="AU437" s="222" t="s">
        <v>80</v>
      </c>
      <c r="AY437" s="221" t="s">
        <v>152</v>
      </c>
      <c r="BK437" s="223">
        <f>SUM(BK438:BK450)</f>
        <v>0</v>
      </c>
    </row>
    <row r="438" s="2" customFormat="1" ht="33" customHeight="1">
      <c r="A438" s="38"/>
      <c r="B438" s="39"/>
      <c r="C438" s="226" t="s">
        <v>575</v>
      </c>
      <c r="D438" s="226" t="s">
        <v>154</v>
      </c>
      <c r="E438" s="227" t="s">
        <v>588</v>
      </c>
      <c r="F438" s="228" t="s">
        <v>589</v>
      </c>
      <c r="G438" s="229" t="s">
        <v>174</v>
      </c>
      <c r="H438" s="230">
        <v>7</v>
      </c>
      <c r="I438" s="231"/>
      <c r="J438" s="232">
        <f>ROUND(I438*H438,2)</f>
        <v>0</v>
      </c>
      <c r="K438" s="228" t="s">
        <v>158</v>
      </c>
      <c r="L438" s="44"/>
      <c r="M438" s="233" t="s">
        <v>1</v>
      </c>
      <c r="N438" s="234" t="s">
        <v>38</v>
      </c>
      <c r="O438" s="91"/>
      <c r="P438" s="235">
        <f>O438*H438</f>
        <v>0</v>
      </c>
      <c r="Q438" s="235">
        <v>0</v>
      </c>
      <c r="R438" s="235">
        <f>Q438*H438</f>
        <v>0</v>
      </c>
      <c r="S438" s="235">
        <v>0</v>
      </c>
      <c r="T438" s="23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7" t="s">
        <v>191</v>
      </c>
      <c r="AT438" s="237" t="s">
        <v>154</v>
      </c>
      <c r="AU438" s="237" t="s">
        <v>82</v>
      </c>
      <c r="AY438" s="17" t="s">
        <v>152</v>
      </c>
      <c r="BE438" s="238">
        <f>IF(N438="základní",J438,0)</f>
        <v>0</v>
      </c>
      <c r="BF438" s="238">
        <f>IF(N438="snížená",J438,0)</f>
        <v>0</v>
      </c>
      <c r="BG438" s="238">
        <f>IF(N438="zákl. přenesená",J438,0)</f>
        <v>0</v>
      </c>
      <c r="BH438" s="238">
        <f>IF(N438="sníž. přenesená",J438,0)</f>
        <v>0</v>
      </c>
      <c r="BI438" s="238">
        <f>IF(N438="nulová",J438,0)</f>
        <v>0</v>
      </c>
      <c r="BJ438" s="17" t="s">
        <v>80</v>
      </c>
      <c r="BK438" s="238">
        <f>ROUND(I438*H438,2)</f>
        <v>0</v>
      </c>
      <c r="BL438" s="17" t="s">
        <v>191</v>
      </c>
      <c r="BM438" s="237" t="s">
        <v>521</v>
      </c>
    </row>
    <row r="439" s="2" customFormat="1">
      <c r="A439" s="38"/>
      <c r="B439" s="39"/>
      <c r="C439" s="40"/>
      <c r="D439" s="239" t="s">
        <v>160</v>
      </c>
      <c r="E439" s="40"/>
      <c r="F439" s="240" t="s">
        <v>591</v>
      </c>
      <c r="G439" s="40"/>
      <c r="H439" s="40"/>
      <c r="I439" s="241"/>
      <c r="J439" s="40"/>
      <c r="K439" s="40"/>
      <c r="L439" s="44"/>
      <c r="M439" s="242"/>
      <c r="N439" s="243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160</v>
      </c>
      <c r="AU439" s="17" t="s">
        <v>82</v>
      </c>
    </row>
    <row r="440" s="2" customFormat="1">
      <c r="A440" s="38"/>
      <c r="B440" s="39"/>
      <c r="C440" s="40"/>
      <c r="D440" s="244" t="s">
        <v>162</v>
      </c>
      <c r="E440" s="40"/>
      <c r="F440" s="245" t="s">
        <v>592</v>
      </c>
      <c r="G440" s="40"/>
      <c r="H440" s="40"/>
      <c r="I440" s="241"/>
      <c r="J440" s="40"/>
      <c r="K440" s="40"/>
      <c r="L440" s="44"/>
      <c r="M440" s="242"/>
      <c r="N440" s="243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162</v>
      </c>
      <c r="AU440" s="17" t="s">
        <v>82</v>
      </c>
    </row>
    <row r="441" s="13" customFormat="1">
      <c r="A441" s="13"/>
      <c r="B441" s="246"/>
      <c r="C441" s="247"/>
      <c r="D441" s="239" t="s">
        <v>164</v>
      </c>
      <c r="E441" s="248" t="s">
        <v>1</v>
      </c>
      <c r="F441" s="249" t="s">
        <v>194</v>
      </c>
      <c r="G441" s="247"/>
      <c r="H441" s="250">
        <v>7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6" t="s">
        <v>164</v>
      </c>
      <c r="AU441" s="256" t="s">
        <v>82</v>
      </c>
      <c r="AV441" s="13" t="s">
        <v>82</v>
      </c>
      <c r="AW441" s="13" t="s">
        <v>30</v>
      </c>
      <c r="AX441" s="13" t="s">
        <v>73</v>
      </c>
      <c r="AY441" s="256" t="s">
        <v>152</v>
      </c>
    </row>
    <row r="442" s="14" customFormat="1">
      <c r="A442" s="14"/>
      <c r="B442" s="257"/>
      <c r="C442" s="258"/>
      <c r="D442" s="239" t="s">
        <v>164</v>
      </c>
      <c r="E442" s="259" t="s">
        <v>1</v>
      </c>
      <c r="F442" s="260" t="s">
        <v>166</v>
      </c>
      <c r="G442" s="258"/>
      <c r="H442" s="261">
        <v>7</v>
      </c>
      <c r="I442" s="262"/>
      <c r="J442" s="258"/>
      <c r="K442" s="258"/>
      <c r="L442" s="263"/>
      <c r="M442" s="264"/>
      <c r="N442" s="265"/>
      <c r="O442" s="265"/>
      <c r="P442" s="265"/>
      <c r="Q442" s="265"/>
      <c r="R442" s="265"/>
      <c r="S442" s="265"/>
      <c r="T442" s="26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7" t="s">
        <v>164</v>
      </c>
      <c r="AU442" s="267" t="s">
        <v>82</v>
      </c>
      <c r="AV442" s="14" t="s">
        <v>159</v>
      </c>
      <c r="AW442" s="14" t="s">
        <v>30</v>
      </c>
      <c r="AX442" s="14" t="s">
        <v>80</v>
      </c>
      <c r="AY442" s="267" t="s">
        <v>152</v>
      </c>
    </row>
    <row r="443" s="2" customFormat="1" ht="24.15" customHeight="1">
      <c r="A443" s="38"/>
      <c r="B443" s="39"/>
      <c r="C443" s="226" t="s">
        <v>581</v>
      </c>
      <c r="D443" s="226" t="s">
        <v>154</v>
      </c>
      <c r="E443" s="227" t="s">
        <v>1025</v>
      </c>
      <c r="F443" s="228" t="s">
        <v>1026</v>
      </c>
      <c r="G443" s="229" t="s">
        <v>174</v>
      </c>
      <c r="H443" s="230">
        <v>1</v>
      </c>
      <c r="I443" s="231"/>
      <c r="J443" s="232">
        <f>ROUND(I443*H443,2)</f>
        <v>0</v>
      </c>
      <c r="K443" s="228" t="s">
        <v>158</v>
      </c>
      <c r="L443" s="44"/>
      <c r="M443" s="233" t="s">
        <v>1</v>
      </c>
      <c r="N443" s="234" t="s">
        <v>38</v>
      </c>
      <c r="O443" s="91"/>
      <c r="P443" s="235">
        <f>O443*H443</f>
        <v>0</v>
      </c>
      <c r="Q443" s="235">
        <v>0</v>
      </c>
      <c r="R443" s="235">
        <f>Q443*H443</f>
        <v>0</v>
      </c>
      <c r="S443" s="235">
        <v>0.023</v>
      </c>
      <c r="T443" s="236">
        <f>S443*H443</f>
        <v>0.023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7" t="s">
        <v>191</v>
      </c>
      <c r="AT443" s="237" t="s">
        <v>154</v>
      </c>
      <c r="AU443" s="237" t="s">
        <v>82</v>
      </c>
      <c r="AY443" s="17" t="s">
        <v>152</v>
      </c>
      <c r="BE443" s="238">
        <f>IF(N443="základní",J443,0)</f>
        <v>0</v>
      </c>
      <c r="BF443" s="238">
        <f>IF(N443="snížená",J443,0)</f>
        <v>0</v>
      </c>
      <c r="BG443" s="238">
        <f>IF(N443="zákl. přenesená",J443,0)</f>
        <v>0</v>
      </c>
      <c r="BH443" s="238">
        <f>IF(N443="sníž. přenesená",J443,0)</f>
        <v>0</v>
      </c>
      <c r="BI443" s="238">
        <f>IF(N443="nulová",J443,0)</f>
        <v>0</v>
      </c>
      <c r="BJ443" s="17" t="s">
        <v>80</v>
      </c>
      <c r="BK443" s="238">
        <f>ROUND(I443*H443,2)</f>
        <v>0</v>
      </c>
      <c r="BL443" s="17" t="s">
        <v>191</v>
      </c>
      <c r="BM443" s="237" t="s">
        <v>526</v>
      </c>
    </row>
    <row r="444" s="2" customFormat="1">
      <c r="A444" s="38"/>
      <c r="B444" s="39"/>
      <c r="C444" s="40"/>
      <c r="D444" s="239" t="s">
        <v>160</v>
      </c>
      <c r="E444" s="40"/>
      <c r="F444" s="240" t="s">
        <v>1027</v>
      </c>
      <c r="G444" s="40"/>
      <c r="H444" s="40"/>
      <c r="I444" s="241"/>
      <c r="J444" s="40"/>
      <c r="K444" s="40"/>
      <c r="L444" s="44"/>
      <c r="M444" s="242"/>
      <c r="N444" s="243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160</v>
      </c>
      <c r="AU444" s="17" t="s">
        <v>82</v>
      </c>
    </row>
    <row r="445" s="2" customFormat="1">
      <c r="A445" s="38"/>
      <c r="B445" s="39"/>
      <c r="C445" s="40"/>
      <c r="D445" s="244" t="s">
        <v>162</v>
      </c>
      <c r="E445" s="40"/>
      <c r="F445" s="245" t="s">
        <v>1028</v>
      </c>
      <c r="G445" s="40"/>
      <c r="H445" s="40"/>
      <c r="I445" s="241"/>
      <c r="J445" s="40"/>
      <c r="K445" s="40"/>
      <c r="L445" s="44"/>
      <c r="M445" s="242"/>
      <c r="N445" s="243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162</v>
      </c>
      <c r="AU445" s="17" t="s">
        <v>82</v>
      </c>
    </row>
    <row r="446" s="2" customFormat="1" ht="24.15" customHeight="1">
      <c r="A446" s="38"/>
      <c r="B446" s="39"/>
      <c r="C446" s="226" t="s">
        <v>587</v>
      </c>
      <c r="D446" s="226" t="s">
        <v>154</v>
      </c>
      <c r="E446" s="227" t="s">
        <v>601</v>
      </c>
      <c r="F446" s="228" t="s">
        <v>602</v>
      </c>
      <c r="G446" s="229" t="s">
        <v>174</v>
      </c>
      <c r="H446" s="230">
        <v>1</v>
      </c>
      <c r="I446" s="231"/>
      <c r="J446" s="232">
        <f>ROUND(I446*H446,2)</f>
        <v>0</v>
      </c>
      <c r="K446" s="228" t="s">
        <v>158</v>
      </c>
      <c r="L446" s="44"/>
      <c r="M446" s="233" t="s">
        <v>1</v>
      </c>
      <c r="N446" s="234" t="s">
        <v>38</v>
      </c>
      <c r="O446" s="91"/>
      <c r="P446" s="235">
        <f>O446*H446</f>
        <v>0</v>
      </c>
      <c r="Q446" s="235">
        <v>0</v>
      </c>
      <c r="R446" s="235">
        <f>Q446*H446</f>
        <v>0</v>
      </c>
      <c r="S446" s="235">
        <v>0.10000000000000001</v>
      </c>
      <c r="T446" s="236">
        <f>S446*H446</f>
        <v>0.10000000000000001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7" t="s">
        <v>191</v>
      </c>
      <c r="AT446" s="237" t="s">
        <v>154</v>
      </c>
      <c r="AU446" s="237" t="s">
        <v>82</v>
      </c>
      <c r="AY446" s="17" t="s">
        <v>152</v>
      </c>
      <c r="BE446" s="238">
        <f>IF(N446="základní",J446,0)</f>
        <v>0</v>
      </c>
      <c r="BF446" s="238">
        <f>IF(N446="snížená",J446,0)</f>
        <v>0</v>
      </c>
      <c r="BG446" s="238">
        <f>IF(N446="zákl. přenesená",J446,0)</f>
        <v>0</v>
      </c>
      <c r="BH446" s="238">
        <f>IF(N446="sníž. přenesená",J446,0)</f>
        <v>0</v>
      </c>
      <c r="BI446" s="238">
        <f>IF(N446="nulová",J446,0)</f>
        <v>0</v>
      </c>
      <c r="BJ446" s="17" t="s">
        <v>80</v>
      </c>
      <c r="BK446" s="238">
        <f>ROUND(I446*H446,2)</f>
        <v>0</v>
      </c>
      <c r="BL446" s="17" t="s">
        <v>191</v>
      </c>
      <c r="BM446" s="237" t="s">
        <v>537</v>
      </c>
    </row>
    <row r="447" s="2" customFormat="1">
      <c r="A447" s="38"/>
      <c r="B447" s="39"/>
      <c r="C447" s="40"/>
      <c r="D447" s="239" t="s">
        <v>160</v>
      </c>
      <c r="E447" s="40"/>
      <c r="F447" s="240" t="s">
        <v>604</v>
      </c>
      <c r="G447" s="40"/>
      <c r="H447" s="40"/>
      <c r="I447" s="241"/>
      <c r="J447" s="40"/>
      <c r="K447" s="40"/>
      <c r="L447" s="44"/>
      <c r="M447" s="242"/>
      <c r="N447" s="243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160</v>
      </c>
      <c r="AU447" s="17" t="s">
        <v>82</v>
      </c>
    </row>
    <row r="448" s="2" customFormat="1">
      <c r="A448" s="38"/>
      <c r="B448" s="39"/>
      <c r="C448" s="40"/>
      <c r="D448" s="244" t="s">
        <v>162</v>
      </c>
      <c r="E448" s="40"/>
      <c r="F448" s="245" t="s">
        <v>605</v>
      </c>
      <c r="G448" s="40"/>
      <c r="H448" s="40"/>
      <c r="I448" s="241"/>
      <c r="J448" s="40"/>
      <c r="K448" s="40"/>
      <c r="L448" s="44"/>
      <c r="M448" s="242"/>
      <c r="N448" s="243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162</v>
      </c>
      <c r="AU448" s="17" t="s">
        <v>82</v>
      </c>
    </row>
    <row r="449" s="13" customFormat="1">
      <c r="A449" s="13"/>
      <c r="B449" s="246"/>
      <c r="C449" s="247"/>
      <c r="D449" s="239" t="s">
        <v>164</v>
      </c>
      <c r="E449" s="248" t="s">
        <v>1</v>
      </c>
      <c r="F449" s="249" t="s">
        <v>80</v>
      </c>
      <c r="G449" s="247"/>
      <c r="H449" s="250">
        <v>1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6" t="s">
        <v>164</v>
      </c>
      <c r="AU449" s="256" t="s">
        <v>82</v>
      </c>
      <c r="AV449" s="13" t="s">
        <v>82</v>
      </c>
      <c r="AW449" s="13" t="s">
        <v>30</v>
      </c>
      <c r="AX449" s="13" t="s">
        <v>73</v>
      </c>
      <c r="AY449" s="256" t="s">
        <v>152</v>
      </c>
    </row>
    <row r="450" s="14" customFormat="1">
      <c r="A450" s="14"/>
      <c r="B450" s="257"/>
      <c r="C450" s="258"/>
      <c r="D450" s="239" t="s">
        <v>164</v>
      </c>
      <c r="E450" s="259" t="s">
        <v>1</v>
      </c>
      <c r="F450" s="260" t="s">
        <v>166</v>
      </c>
      <c r="G450" s="258"/>
      <c r="H450" s="261">
        <v>1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7" t="s">
        <v>164</v>
      </c>
      <c r="AU450" s="267" t="s">
        <v>82</v>
      </c>
      <c r="AV450" s="14" t="s">
        <v>159</v>
      </c>
      <c r="AW450" s="14" t="s">
        <v>30</v>
      </c>
      <c r="AX450" s="14" t="s">
        <v>80</v>
      </c>
      <c r="AY450" s="267" t="s">
        <v>152</v>
      </c>
    </row>
    <row r="451" s="12" customFormat="1" ht="22.8" customHeight="1">
      <c r="A451" s="12"/>
      <c r="B451" s="210"/>
      <c r="C451" s="211"/>
      <c r="D451" s="212" t="s">
        <v>72</v>
      </c>
      <c r="E451" s="224" t="s">
        <v>400</v>
      </c>
      <c r="F451" s="224" t="s">
        <v>401</v>
      </c>
      <c r="G451" s="211"/>
      <c r="H451" s="211"/>
      <c r="I451" s="214"/>
      <c r="J451" s="225">
        <f>BK451</f>
        <v>0</v>
      </c>
      <c r="K451" s="211"/>
      <c r="L451" s="216"/>
      <c r="M451" s="217"/>
      <c r="N451" s="218"/>
      <c r="O451" s="218"/>
      <c r="P451" s="219">
        <f>SUM(P452:P488)</f>
        <v>0</v>
      </c>
      <c r="Q451" s="218"/>
      <c r="R451" s="219">
        <f>SUM(R452:R488)</f>
        <v>0</v>
      </c>
      <c r="S451" s="218"/>
      <c r="T451" s="220">
        <f>SUM(T452:T488)</f>
        <v>11.041320000000001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1" t="s">
        <v>82</v>
      </c>
      <c r="AT451" s="222" t="s">
        <v>72</v>
      </c>
      <c r="AU451" s="222" t="s">
        <v>80</v>
      </c>
      <c r="AY451" s="221" t="s">
        <v>152</v>
      </c>
      <c r="BK451" s="223">
        <f>SUM(BK452:BK488)</f>
        <v>0</v>
      </c>
    </row>
    <row r="452" s="2" customFormat="1" ht="24.15" customHeight="1">
      <c r="A452" s="38"/>
      <c r="B452" s="39"/>
      <c r="C452" s="226" t="s">
        <v>593</v>
      </c>
      <c r="D452" s="226" t="s">
        <v>154</v>
      </c>
      <c r="E452" s="227" t="s">
        <v>402</v>
      </c>
      <c r="F452" s="228" t="s">
        <v>403</v>
      </c>
      <c r="G452" s="229" t="s">
        <v>270</v>
      </c>
      <c r="H452" s="230">
        <v>336.80000000000001</v>
      </c>
      <c r="I452" s="231"/>
      <c r="J452" s="232">
        <f>ROUND(I452*H452,2)</f>
        <v>0</v>
      </c>
      <c r="K452" s="228" t="s">
        <v>158</v>
      </c>
      <c r="L452" s="44"/>
      <c r="M452" s="233" t="s">
        <v>1</v>
      </c>
      <c r="N452" s="234" t="s">
        <v>38</v>
      </c>
      <c r="O452" s="91"/>
      <c r="P452" s="235">
        <f>O452*H452</f>
        <v>0</v>
      </c>
      <c r="Q452" s="235">
        <v>0</v>
      </c>
      <c r="R452" s="235">
        <f>Q452*H452</f>
        <v>0</v>
      </c>
      <c r="S452" s="235">
        <v>0.0080000000000000002</v>
      </c>
      <c r="T452" s="236">
        <f>S452*H452</f>
        <v>2.6944000000000004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7" t="s">
        <v>191</v>
      </c>
      <c r="AT452" s="237" t="s">
        <v>154</v>
      </c>
      <c r="AU452" s="237" t="s">
        <v>82</v>
      </c>
      <c r="AY452" s="17" t="s">
        <v>152</v>
      </c>
      <c r="BE452" s="238">
        <f>IF(N452="základní",J452,0)</f>
        <v>0</v>
      </c>
      <c r="BF452" s="238">
        <f>IF(N452="snížená",J452,0)</f>
        <v>0</v>
      </c>
      <c r="BG452" s="238">
        <f>IF(N452="zákl. přenesená",J452,0)</f>
        <v>0</v>
      </c>
      <c r="BH452" s="238">
        <f>IF(N452="sníž. přenesená",J452,0)</f>
        <v>0</v>
      </c>
      <c r="BI452" s="238">
        <f>IF(N452="nulová",J452,0)</f>
        <v>0</v>
      </c>
      <c r="BJ452" s="17" t="s">
        <v>80</v>
      </c>
      <c r="BK452" s="238">
        <f>ROUND(I452*H452,2)</f>
        <v>0</v>
      </c>
      <c r="BL452" s="17" t="s">
        <v>191</v>
      </c>
      <c r="BM452" s="237" t="s">
        <v>546</v>
      </c>
    </row>
    <row r="453" s="2" customFormat="1">
      <c r="A453" s="38"/>
      <c r="B453" s="39"/>
      <c r="C453" s="40"/>
      <c r="D453" s="239" t="s">
        <v>160</v>
      </c>
      <c r="E453" s="40"/>
      <c r="F453" s="240" t="s">
        <v>405</v>
      </c>
      <c r="G453" s="40"/>
      <c r="H453" s="40"/>
      <c r="I453" s="241"/>
      <c r="J453" s="40"/>
      <c r="K453" s="40"/>
      <c r="L453" s="44"/>
      <c r="M453" s="242"/>
      <c r="N453" s="243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160</v>
      </c>
      <c r="AU453" s="17" t="s">
        <v>82</v>
      </c>
    </row>
    <row r="454" s="2" customFormat="1">
      <c r="A454" s="38"/>
      <c r="B454" s="39"/>
      <c r="C454" s="40"/>
      <c r="D454" s="244" t="s">
        <v>162</v>
      </c>
      <c r="E454" s="40"/>
      <c r="F454" s="245" t="s">
        <v>406</v>
      </c>
      <c r="G454" s="40"/>
      <c r="H454" s="40"/>
      <c r="I454" s="241"/>
      <c r="J454" s="40"/>
      <c r="K454" s="40"/>
      <c r="L454" s="44"/>
      <c r="M454" s="242"/>
      <c r="N454" s="243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162</v>
      </c>
      <c r="AU454" s="17" t="s">
        <v>82</v>
      </c>
    </row>
    <row r="455" s="15" customFormat="1">
      <c r="A455" s="15"/>
      <c r="B455" s="268"/>
      <c r="C455" s="269"/>
      <c r="D455" s="239" t="s">
        <v>164</v>
      </c>
      <c r="E455" s="270" t="s">
        <v>1</v>
      </c>
      <c r="F455" s="271" t="s">
        <v>250</v>
      </c>
      <c r="G455" s="269"/>
      <c r="H455" s="270" t="s">
        <v>1</v>
      </c>
      <c r="I455" s="272"/>
      <c r="J455" s="269"/>
      <c r="K455" s="269"/>
      <c r="L455" s="273"/>
      <c r="M455" s="274"/>
      <c r="N455" s="275"/>
      <c r="O455" s="275"/>
      <c r="P455" s="275"/>
      <c r="Q455" s="275"/>
      <c r="R455" s="275"/>
      <c r="S455" s="275"/>
      <c r="T455" s="27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7" t="s">
        <v>164</v>
      </c>
      <c r="AU455" s="277" t="s">
        <v>82</v>
      </c>
      <c r="AV455" s="15" t="s">
        <v>80</v>
      </c>
      <c r="AW455" s="15" t="s">
        <v>30</v>
      </c>
      <c r="AX455" s="15" t="s">
        <v>73</v>
      </c>
      <c r="AY455" s="277" t="s">
        <v>152</v>
      </c>
    </row>
    <row r="456" s="15" customFormat="1">
      <c r="A456" s="15"/>
      <c r="B456" s="268"/>
      <c r="C456" s="269"/>
      <c r="D456" s="239" t="s">
        <v>164</v>
      </c>
      <c r="E456" s="270" t="s">
        <v>1</v>
      </c>
      <c r="F456" s="271" t="s">
        <v>1029</v>
      </c>
      <c r="G456" s="269"/>
      <c r="H456" s="270" t="s">
        <v>1</v>
      </c>
      <c r="I456" s="272"/>
      <c r="J456" s="269"/>
      <c r="K456" s="269"/>
      <c r="L456" s="273"/>
      <c r="M456" s="274"/>
      <c r="N456" s="275"/>
      <c r="O456" s="275"/>
      <c r="P456" s="275"/>
      <c r="Q456" s="275"/>
      <c r="R456" s="275"/>
      <c r="S456" s="275"/>
      <c r="T456" s="276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7" t="s">
        <v>164</v>
      </c>
      <c r="AU456" s="277" t="s">
        <v>82</v>
      </c>
      <c r="AV456" s="15" t="s">
        <v>80</v>
      </c>
      <c r="AW456" s="15" t="s">
        <v>30</v>
      </c>
      <c r="AX456" s="15" t="s">
        <v>73</v>
      </c>
      <c r="AY456" s="277" t="s">
        <v>152</v>
      </c>
    </row>
    <row r="457" s="13" customFormat="1">
      <c r="A457" s="13"/>
      <c r="B457" s="246"/>
      <c r="C457" s="247"/>
      <c r="D457" s="239" t="s">
        <v>164</v>
      </c>
      <c r="E457" s="248" t="s">
        <v>1</v>
      </c>
      <c r="F457" s="249" t="s">
        <v>1030</v>
      </c>
      <c r="G457" s="247"/>
      <c r="H457" s="250">
        <v>54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6" t="s">
        <v>164</v>
      </c>
      <c r="AU457" s="256" t="s">
        <v>82</v>
      </c>
      <c r="AV457" s="13" t="s">
        <v>82</v>
      </c>
      <c r="AW457" s="13" t="s">
        <v>30</v>
      </c>
      <c r="AX457" s="13" t="s">
        <v>73</v>
      </c>
      <c r="AY457" s="256" t="s">
        <v>152</v>
      </c>
    </row>
    <row r="458" s="15" customFormat="1">
      <c r="A458" s="15"/>
      <c r="B458" s="268"/>
      <c r="C458" s="269"/>
      <c r="D458" s="239" t="s">
        <v>164</v>
      </c>
      <c r="E458" s="270" t="s">
        <v>1</v>
      </c>
      <c r="F458" s="271" t="s">
        <v>413</v>
      </c>
      <c r="G458" s="269"/>
      <c r="H458" s="270" t="s">
        <v>1</v>
      </c>
      <c r="I458" s="272"/>
      <c r="J458" s="269"/>
      <c r="K458" s="269"/>
      <c r="L458" s="273"/>
      <c r="M458" s="274"/>
      <c r="N458" s="275"/>
      <c r="O458" s="275"/>
      <c r="P458" s="275"/>
      <c r="Q458" s="275"/>
      <c r="R458" s="275"/>
      <c r="S458" s="275"/>
      <c r="T458" s="276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7" t="s">
        <v>164</v>
      </c>
      <c r="AU458" s="277" t="s">
        <v>82</v>
      </c>
      <c r="AV458" s="15" t="s">
        <v>80</v>
      </c>
      <c r="AW458" s="15" t="s">
        <v>30</v>
      </c>
      <c r="AX458" s="15" t="s">
        <v>73</v>
      </c>
      <c r="AY458" s="277" t="s">
        <v>152</v>
      </c>
    </row>
    <row r="459" s="13" customFormat="1">
      <c r="A459" s="13"/>
      <c r="B459" s="246"/>
      <c r="C459" s="247"/>
      <c r="D459" s="239" t="s">
        <v>164</v>
      </c>
      <c r="E459" s="248" t="s">
        <v>1</v>
      </c>
      <c r="F459" s="249" t="s">
        <v>1031</v>
      </c>
      <c r="G459" s="247"/>
      <c r="H459" s="250">
        <v>112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6" t="s">
        <v>164</v>
      </c>
      <c r="AU459" s="256" t="s">
        <v>82</v>
      </c>
      <c r="AV459" s="13" t="s">
        <v>82</v>
      </c>
      <c r="AW459" s="13" t="s">
        <v>30</v>
      </c>
      <c r="AX459" s="13" t="s">
        <v>73</v>
      </c>
      <c r="AY459" s="256" t="s">
        <v>152</v>
      </c>
    </row>
    <row r="460" s="13" customFormat="1">
      <c r="A460" s="13"/>
      <c r="B460" s="246"/>
      <c r="C460" s="247"/>
      <c r="D460" s="239" t="s">
        <v>164</v>
      </c>
      <c r="E460" s="248" t="s">
        <v>1</v>
      </c>
      <c r="F460" s="249" t="s">
        <v>1032</v>
      </c>
      <c r="G460" s="247"/>
      <c r="H460" s="250">
        <v>140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6" t="s">
        <v>164</v>
      </c>
      <c r="AU460" s="256" t="s">
        <v>82</v>
      </c>
      <c r="AV460" s="13" t="s">
        <v>82</v>
      </c>
      <c r="AW460" s="13" t="s">
        <v>30</v>
      </c>
      <c r="AX460" s="13" t="s">
        <v>73</v>
      </c>
      <c r="AY460" s="256" t="s">
        <v>152</v>
      </c>
    </row>
    <row r="461" s="15" customFormat="1">
      <c r="A461" s="15"/>
      <c r="B461" s="268"/>
      <c r="C461" s="269"/>
      <c r="D461" s="239" t="s">
        <v>164</v>
      </c>
      <c r="E461" s="270" t="s">
        <v>1</v>
      </c>
      <c r="F461" s="271" t="s">
        <v>440</v>
      </c>
      <c r="G461" s="269"/>
      <c r="H461" s="270" t="s">
        <v>1</v>
      </c>
      <c r="I461" s="272"/>
      <c r="J461" s="269"/>
      <c r="K461" s="269"/>
      <c r="L461" s="273"/>
      <c r="M461" s="274"/>
      <c r="N461" s="275"/>
      <c r="O461" s="275"/>
      <c r="P461" s="275"/>
      <c r="Q461" s="275"/>
      <c r="R461" s="275"/>
      <c r="S461" s="275"/>
      <c r="T461" s="276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7" t="s">
        <v>164</v>
      </c>
      <c r="AU461" s="277" t="s">
        <v>82</v>
      </c>
      <c r="AV461" s="15" t="s">
        <v>80</v>
      </c>
      <c r="AW461" s="15" t="s">
        <v>30</v>
      </c>
      <c r="AX461" s="15" t="s">
        <v>73</v>
      </c>
      <c r="AY461" s="277" t="s">
        <v>152</v>
      </c>
    </row>
    <row r="462" s="15" customFormat="1">
      <c r="A462" s="15"/>
      <c r="B462" s="268"/>
      <c r="C462" s="269"/>
      <c r="D462" s="239" t="s">
        <v>164</v>
      </c>
      <c r="E462" s="270" t="s">
        <v>1</v>
      </c>
      <c r="F462" s="271" t="s">
        <v>407</v>
      </c>
      <c r="G462" s="269"/>
      <c r="H462" s="270" t="s">
        <v>1</v>
      </c>
      <c r="I462" s="272"/>
      <c r="J462" s="269"/>
      <c r="K462" s="269"/>
      <c r="L462" s="273"/>
      <c r="M462" s="274"/>
      <c r="N462" s="275"/>
      <c r="O462" s="275"/>
      <c r="P462" s="275"/>
      <c r="Q462" s="275"/>
      <c r="R462" s="275"/>
      <c r="S462" s="275"/>
      <c r="T462" s="27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7" t="s">
        <v>164</v>
      </c>
      <c r="AU462" s="277" t="s">
        <v>82</v>
      </c>
      <c r="AV462" s="15" t="s">
        <v>80</v>
      </c>
      <c r="AW462" s="15" t="s">
        <v>30</v>
      </c>
      <c r="AX462" s="15" t="s">
        <v>73</v>
      </c>
      <c r="AY462" s="277" t="s">
        <v>152</v>
      </c>
    </row>
    <row r="463" s="13" customFormat="1">
      <c r="A463" s="13"/>
      <c r="B463" s="246"/>
      <c r="C463" s="247"/>
      <c r="D463" s="239" t="s">
        <v>164</v>
      </c>
      <c r="E463" s="248" t="s">
        <v>1</v>
      </c>
      <c r="F463" s="249" t="s">
        <v>1033</v>
      </c>
      <c r="G463" s="247"/>
      <c r="H463" s="250">
        <v>11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6" t="s">
        <v>164</v>
      </c>
      <c r="AU463" s="256" t="s">
        <v>82</v>
      </c>
      <c r="AV463" s="13" t="s">
        <v>82</v>
      </c>
      <c r="AW463" s="13" t="s">
        <v>30</v>
      </c>
      <c r="AX463" s="13" t="s">
        <v>73</v>
      </c>
      <c r="AY463" s="256" t="s">
        <v>152</v>
      </c>
    </row>
    <row r="464" s="15" customFormat="1">
      <c r="A464" s="15"/>
      <c r="B464" s="268"/>
      <c r="C464" s="269"/>
      <c r="D464" s="239" t="s">
        <v>164</v>
      </c>
      <c r="E464" s="270" t="s">
        <v>1</v>
      </c>
      <c r="F464" s="271" t="s">
        <v>413</v>
      </c>
      <c r="G464" s="269"/>
      <c r="H464" s="270" t="s">
        <v>1</v>
      </c>
      <c r="I464" s="272"/>
      <c r="J464" s="269"/>
      <c r="K464" s="269"/>
      <c r="L464" s="273"/>
      <c r="M464" s="274"/>
      <c r="N464" s="275"/>
      <c r="O464" s="275"/>
      <c r="P464" s="275"/>
      <c r="Q464" s="275"/>
      <c r="R464" s="275"/>
      <c r="S464" s="275"/>
      <c r="T464" s="276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7" t="s">
        <v>164</v>
      </c>
      <c r="AU464" s="277" t="s">
        <v>82</v>
      </c>
      <c r="AV464" s="15" t="s">
        <v>80</v>
      </c>
      <c r="AW464" s="15" t="s">
        <v>30</v>
      </c>
      <c r="AX464" s="15" t="s">
        <v>73</v>
      </c>
      <c r="AY464" s="277" t="s">
        <v>152</v>
      </c>
    </row>
    <row r="465" s="13" customFormat="1">
      <c r="A465" s="13"/>
      <c r="B465" s="246"/>
      <c r="C465" s="247"/>
      <c r="D465" s="239" t="s">
        <v>164</v>
      </c>
      <c r="E465" s="248" t="s">
        <v>1</v>
      </c>
      <c r="F465" s="249" t="s">
        <v>1034</v>
      </c>
      <c r="G465" s="247"/>
      <c r="H465" s="250">
        <v>19.800000000000001</v>
      </c>
      <c r="I465" s="251"/>
      <c r="J465" s="247"/>
      <c r="K465" s="247"/>
      <c r="L465" s="252"/>
      <c r="M465" s="253"/>
      <c r="N465" s="254"/>
      <c r="O465" s="254"/>
      <c r="P465" s="254"/>
      <c r="Q465" s="254"/>
      <c r="R465" s="254"/>
      <c r="S465" s="254"/>
      <c r="T465" s="25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6" t="s">
        <v>164</v>
      </c>
      <c r="AU465" s="256" t="s">
        <v>82</v>
      </c>
      <c r="AV465" s="13" t="s">
        <v>82</v>
      </c>
      <c r="AW465" s="13" t="s">
        <v>30</v>
      </c>
      <c r="AX465" s="13" t="s">
        <v>73</v>
      </c>
      <c r="AY465" s="256" t="s">
        <v>152</v>
      </c>
    </row>
    <row r="466" s="14" customFormat="1">
      <c r="A466" s="14"/>
      <c r="B466" s="257"/>
      <c r="C466" s="258"/>
      <c r="D466" s="239" t="s">
        <v>164</v>
      </c>
      <c r="E466" s="259" t="s">
        <v>1</v>
      </c>
      <c r="F466" s="260" t="s">
        <v>166</v>
      </c>
      <c r="G466" s="258"/>
      <c r="H466" s="261">
        <v>336.80000000000001</v>
      </c>
      <c r="I466" s="262"/>
      <c r="J466" s="258"/>
      <c r="K466" s="258"/>
      <c r="L466" s="263"/>
      <c r="M466" s="264"/>
      <c r="N466" s="265"/>
      <c r="O466" s="265"/>
      <c r="P466" s="265"/>
      <c r="Q466" s="265"/>
      <c r="R466" s="265"/>
      <c r="S466" s="265"/>
      <c r="T466" s="26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7" t="s">
        <v>164</v>
      </c>
      <c r="AU466" s="267" t="s">
        <v>82</v>
      </c>
      <c r="AV466" s="14" t="s">
        <v>159</v>
      </c>
      <c r="AW466" s="14" t="s">
        <v>30</v>
      </c>
      <c r="AX466" s="14" t="s">
        <v>80</v>
      </c>
      <c r="AY466" s="267" t="s">
        <v>152</v>
      </c>
    </row>
    <row r="467" s="2" customFormat="1" ht="16.5" customHeight="1">
      <c r="A467" s="38"/>
      <c r="B467" s="39"/>
      <c r="C467" s="226" t="s">
        <v>600</v>
      </c>
      <c r="D467" s="226" t="s">
        <v>154</v>
      </c>
      <c r="E467" s="227" t="s">
        <v>418</v>
      </c>
      <c r="F467" s="228" t="s">
        <v>419</v>
      </c>
      <c r="G467" s="229" t="s">
        <v>157</v>
      </c>
      <c r="H467" s="230">
        <v>172.40000000000001</v>
      </c>
      <c r="I467" s="231"/>
      <c r="J467" s="232">
        <f>ROUND(I467*H467,2)</f>
        <v>0</v>
      </c>
      <c r="K467" s="228" t="s">
        <v>158</v>
      </c>
      <c r="L467" s="44"/>
      <c r="M467" s="233" t="s">
        <v>1</v>
      </c>
      <c r="N467" s="234" t="s">
        <v>38</v>
      </c>
      <c r="O467" s="91"/>
      <c r="P467" s="235">
        <f>O467*H467</f>
        <v>0</v>
      </c>
      <c r="Q467" s="235">
        <v>0</v>
      </c>
      <c r="R467" s="235">
        <f>Q467*H467</f>
        <v>0</v>
      </c>
      <c r="S467" s="235">
        <v>0.014999999999999999</v>
      </c>
      <c r="T467" s="236">
        <f>S467*H467</f>
        <v>2.5859999999999999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7" t="s">
        <v>191</v>
      </c>
      <c r="AT467" s="237" t="s">
        <v>154</v>
      </c>
      <c r="AU467" s="237" t="s">
        <v>82</v>
      </c>
      <c r="AY467" s="17" t="s">
        <v>152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7" t="s">
        <v>80</v>
      </c>
      <c r="BK467" s="238">
        <f>ROUND(I467*H467,2)</f>
        <v>0</v>
      </c>
      <c r="BL467" s="17" t="s">
        <v>191</v>
      </c>
      <c r="BM467" s="237" t="s">
        <v>554</v>
      </c>
    </row>
    <row r="468" s="2" customFormat="1">
      <c r="A468" s="38"/>
      <c r="B468" s="39"/>
      <c r="C468" s="40"/>
      <c r="D468" s="239" t="s">
        <v>160</v>
      </c>
      <c r="E468" s="40"/>
      <c r="F468" s="240" t="s">
        <v>421</v>
      </c>
      <c r="G468" s="40"/>
      <c r="H468" s="40"/>
      <c r="I468" s="241"/>
      <c r="J468" s="40"/>
      <c r="K468" s="40"/>
      <c r="L468" s="44"/>
      <c r="M468" s="242"/>
      <c r="N468" s="243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160</v>
      </c>
      <c r="AU468" s="17" t="s">
        <v>82</v>
      </c>
    </row>
    <row r="469" s="2" customFormat="1">
      <c r="A469" s="38"/>
      <c r="B469" s="39"/>
      <c r="C469" s="40"/>
      <c r="D469" s="244" t="s">
        <v>162</v>
      </c>
      <c r="E469" s="40"/>
      <c r="F469" s="245" t="s">
        <v>422</v>
      </c>
      <c r="G469" s="40"/>
      <c r="H469" s="40"/>
      <c r="I469" s="241"/>
      <c r="J469" s="40"/>
      <c r="K469" s="40"/>
      <c r="L469" s="44"/>
      <c r="M469" s="242"/>
      <c r="N469" s="243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162</v>
      </c>
      <c r="AU469" s="17" t="s">
        <v>82</v>
      </c>
    </row>
    <row r="470" s="15" customFormat="1">
      <c r="A470" s="15"/>
      <c r="B470" s="268"/>
      <c r="C470" s="269"/>
      <c r="D470" s="239" t="s">
        <v>164</v>
      </c>
      <c r="E470" s="270" t="s">
        <v>1</v>
      </c>
      <c r="F470" s="271" t="s">
        <v>250</v>
      </c>
      <c r="G470" s="269"/>
      <c r="H470" s="270" t="s">
        <v>1</v>
      </c>
      <c r="I470" s="272"/>
      <c r="J470" s="269"/>
      <c r="K470" s="269"/>
      <c r="L470" s="273"/>
      <c r="M470" s="274"/>
      <c r="N470" s="275"/>
      <c r="O470" s="275"/>
      <c r="P470" s="275"/>
      <c r="Q470" s="275"/>
      <c r="R470" s="275"/>
      <c r="S470" s="275"/>
      <c r="T470" s="27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77" t="s">
        <v>164</v>
      </c>
      <c r="AU470" s="277" t="s">
        <v>82</v>
      </c>
      <c r="AV470" s="15" t="s">
        <v>80</v>
      </c>
      <c r="AW470" s="15" t="s">
        <v>30</v>
      </c>
      <c r="AX470" s="15" t="s">
        <v>73</v>
      </c>
      <c r="AY470" s="277" t="s">
        <v>152</v>
      </c>
    </row>
    <row r="471" s="13" customFormat="1">
      <c r="A471" s="13"/>
      <c r="B471" s="246"/>
      <c r="C471" s="247"/>
      <c r="D471" s="239" t="s">
        <v>164</v>
      </c>
      <c r="E471" s="248" t="s">
        <v>1</v>
      </c>
      <c r="F471" s="249" t="s">
        <v>958</v>
      </c>
      <c r="G471" s="247"/>
      <c r="H471" s="250">
        <v>151.40000000000001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6" t="s">
        <v>164</v>
      </c>
      <c r="AU471" s="256" t="s">
        <v>82</v>
      </c>
      <c r="AV471" s="13" t="s">
        <v>82</v>
      </c>
      <c r="AW471" s="13" t="s">
        <v>30</v>
      </c>
      <c r="AX471" s="13" t="s">
        <v>73</v>
      </c>
      <c r="AY471" s="256" t="s">
        <v>152</v>
      </c>
    </row>
    <row r="472" s="13" customFormat="1">
      <c r="A472" s="13"/>
      <c r="B472" s="246"/>
      <c r="C472" s="247"/>
      <c r="D472" s="239" t="s">
        <v>164</v>
      </c>
      <c r="E472" s="248" t="s">
        <v>1</v>
      </c>
      <c r="F472" s="249" t="s">
        <v>959</v>
      </c>
      <c r="G472" s="247"/>
      <c r="H472" s="250">
        <v>21</v>
      </c>
      <c r="I472" s="251"/>
      <c r="J472" s="247"/>
      <c r="K472" s="247"/>
      <c r="L472" s="252"/>
      <c r="M472" s="253"/>
      <c r="N472" s="254"/>
      <c r="O472" s="254"/>
      <c r="P472" s="254"/>
      <c r="Q472" s="254"/>
      <c r="R472" s="254"/>
      <c r="S472" s="254"/>
      <c r="T472" s="25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6" t="s">
        <v>164</v>
      </c>
      <c r="AU472" s="256" t="s">
        <v>82</v>
      </c>
      <c r="AV472" s="13" t="s">
        <v>82</v>
      </c>
      <c r="AW472" s="13" t="s">
        <v>30</v>
      </c>
      <c r="AX472" s="13" t="s">
        <v>73</v>
      </c>
      <c r="AY472" s="256" t="s">
        <v>152</v>
      </c>
    </row>
    <row r="473" s="14" customFormat="1">
      <c r="A473" s="14"/>
      <c r="B473" s="257"/>
      <c r="C473" s="258"/>
      <c r="D473" s="239" t="s">
        <v>164</v>
      </c>
      <c r="E473" s="259" t="s">
        <v>1</v>
      </c>
      <c r="F473" s="260" t="s">
        <v>166</v>
      </c>
      <c r="G473" s="258"/>
      <c r="H473" s="261">
        <v>172.40000000000001</v>
      </c>
      <c r="I473" s="262"/>
      <c r="J473" s="258"/>
      <c r="K473" s="258"/>
      <c r="L473" s="263"/>
      <c r="M473" s="264"/>
      <c r="N473" s="265"/>
      <c r="O473" s="265"/>
      <c r="P473" s="265"/>
      <c r="Q473" s="265"/>
      <c r="R473" s="265"/>
      <c r="S473" s="265"/>
      <c r="T473" s="26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7" t="s">
        <v>164</v>
      </c>
      <c r="AU473" s="267" t="s">
        <v>82</v>
      </c>
      <c r="AV473" s="14" t="s">
        <v>159</v>
      </c>
      <c r="AW473" s="14" t="s">
        <v>30</v>
      </c>
      <c r="AX473" s="14" t="s">
        <v>80</v>
      </c>
      <c r="AY473" s="267" t="s">
        <v>152</v>
      </c>
    </row>
    <row r="474" s="2" customFormat="1" ht="21.75" customHeight="1">
      <c r="A474" s="38"/>
      <c r="B474" s="39"/>
      <c r="C474" s="226" t="s">
        <v>223</v>
      </c>
      <c r="D474" s="226" t="s">
        <v>154</v>
      </c>
      <c r="E474" s="227" t="s">
        <v>442</v>
      </c>
      <c r="F474" s="228" t="s">
        <v>443</v>
      </c>
      <c r="G474" s="229" t="s">
        <v>157</v>
      </c>
      <c r="H474" s="230">
        <v>97.579999999999998</v>
      </c>
      <c r="I474" s="231"/>
      <c r="J474" s="232">
        <f>ROUND(I474*H474,2)</f>
        <v>0</v>
      </c>
      <c r="K474" s="228" t="s">
        <v>158</v>
      </c>
      <c r="L474" s="44"/>
      <c r="M474" s="233" t="s">
        <v>1</v>
      </c>
      <c r="N474" s="234" t="s">
        <v>38</v>
      </c>
      <c r="O474" s="91"/>
      <c r="P474" s="235">
        <f>O474*H474</f>
        <v>0</v>
      </c>
      <c r="Q474" s="235">
        <v>0</v>
      </c>
      <c r="R474" s="235">
        <f>Q474*H474</f>
        <v>0</v>
      </c>
      <c r="S474" s="235">
        <v>0.014</v>
      </c>
      <c r="T474" s="236">
        <f>S474*H474</f>
        <v>1.36612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7" t="s">
        <v>191</v>
      </c>
      <c r="AT474" s="237" t="s">
        <v>154</v>
      </c>
      <c r="AU474" s="237" t="s">
        <v>82</v>
      </c>
      <c r="AY474" s="17" t="s">
        <v>152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80</v>
      </c>
      <c r="BK474" s="238">
        <f>ROUND(I474*H474,2)</f>
        <v>0</v>
      </c>
      <c r="BL474" s="17" t="s">
        <v>191</v>
      </c>
      <c r="BM474" s="237" t="s">
        <v>561</v>
      </c>
    </row>
    <row r="475" s="2" customFormat="1">
      <c r="A475" s="38"/>
      <c r="B475" s="39"/>
      <c r="C475" s="40"/>
      <c r="D475" s="239" t="s">
        <v>160</v>
      </c>
      <c r="E475" s="40"/>
      <c r="F475" s="240" t="s">
        <v>445</v>
      </c>
      <c r="G475" s="40"/>
      <c r="H475" s="40"/>
      <c r="I475" s="241"/>
      <c r="J475" s="40"/>
      <c r="K475" s="40"/>
      <c r="L475" s="44"/>
      <c r="M475" s="242"/>
      <c r="N475" s="243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160</v>
      </c>
      <c r="AU475" s="17" t="s">
        <v>82</v>
      </c>
    </row>
    <row r="476" s="2" customFormat="1">
      <c r="A476" s="38"/>
      <c r="B476" s="39"/>
      <c r="C476" s="40"/>
      <c r="D476" s="244" t="s">
        <v>162</v>
      </c>
      <c r="E476" s="40"/>
      <c r="F476" s="245" t="s">
        <v>446</v>
      </c>
      <c r="G476" s="40"/>
      <c r="H476" s="40"/>
      <c r="I476" s="241"/>
      <c r="J476" s="40"/>
      <c r="K476" s="40"/>
      <c r="L476" s="44"/>
      <c r="M476" s="242"/>
      <c r="N476" s="243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162</v>
      </c>
      <c r="AU476" s="17" t="s">
        <v>82</v>
      </c>
    </row>
    <row r="477" s="13" customFormat="1">
      <c r="A477" s="13"/>
      <c r="B477" s="246"/>
      <c r="C477" s="247"/>
      <c r="D477" s="239" t="s">
        <v>164</v>
      </c>
      <c r="E477" s="248" t="s">
        <v>1</v>
      </c>
      <c r="F477" s="249" t="s">
        <v>1035</v>
      </c>
      <c r="G477" s="247"/>
      <c r="H477" s="250">
        <v>97.579999999999998</v>
      </c>
      <c r="I477" s="251"/>
      <c r="J477" s="247"/>
      <c r="K477" s="247"/>
      <c r="L477" s="252"/>
      <c r="M477" s="253"/>
      <c r="N477" s="254"/>
      <c r="O477" s="254"/>
      <c r="P477" s="254"/>
      <c r="Q477" s="254"/>
      <c r="R477" s="254"/>
      <c r="S477" s="254"/>
      <c r="T477" s="25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6" t="s">
        <v>164</v>
      </c>
      <c r="AU477" s="256" t="s">
        <v>82</v>
      </c>
      <c r="AV477" s="13" t="s">
        <v>82</v>
      </c>
      <c r="AW477" s="13" t="s">
        <v>30</v>
      </c>
      <c r="AX477" s="13" t="s">
        <v>73</v>
      </c>
      <c r="AY477" s="256" t="s">
        <v>152</v>
      </c>
    </row>
    <row r="478" s="14" customFormat="1">
      <c r="A478" s="14"/>
      <c r="B478" s="257"/>
      <c r="C478" s="258"/>
      <c r="D478" s="239" t="s">
        <v>164</v>
      </c>
      <c r="E478" s="259" t="s">
        <v>1</v>
      </c>
      <c r="F478" s="260" t="s">
        <v>166</v>
      </c>
      <c r="G478" s="258"/>
      <c r="H478" s="261">
        <v>97.579999999999998</v>
      </c>
      <c r="I478" s="262"/>
      <c r="J478" s="258"/>
      <c r="K478" s="258"/>
      <c r="L478" s="263"/>
      <c r="M478" s="264"/>
      <c r="N478" s="265"/>
      <c r="O478" s="265"/>
      <c r="P478" s="265"/>
      <c r="Q478" s="265"/>
      <c r="R478" s="265"/>
      <c r="S478" s="265"/>
      <c r="T478" s="26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7" t="s">
        <v>164</v>
      </c>
      <c r="AU478" s="267" t="s">
        <v>82</v>
      </c>
      <c r="AV478" s="14" t="s">
        <v>159</v>
      </c>
      <c r="AW478" s="14" t="s">
        <v>30</v>
      </c>
      <c r="AX478" s="14" t="s">
        <v>80</v>
      </c>
      <c r="AY478" s="267" t="s">
        <v>152</v>
      </c>
    </row>
    <row r="479" s="2" customFormat="1" ht="24.15" customHeight="1">
      <c r="A479" s="38"/>
      <c r="B479" s="39"/>
      <c r="C479" s="226" t="s">
        <v>615</v>
      </c>
      <c r="D479" s="226" t="s">
        <v>154</v>
      </c>
      <c r="E479" s="227" t="s">
        <v>449</v>
      </c>
      <c r="F479" s="228" t="s">
        <v>450</v>
      </c>
      <c r="G479" s="229" t="s">
        <v>270</v>
      </c>
      <c r="H479" s="230">
        <v>121.8</v>
      </c>
      <c r="I479" s="231"/>
      <c r="J479" s="232">
        <f>ROUND(I479*H479,2)</f>
        <v>0</v>
      </c>
      <c r="K479" s="228" t="s">
        <v>158</v>
      </c>
      <c r="L479" s="44"/>
      <c r="M479" s="233" t="s">
        <v>1</v>
      </c>
      <c r="N479" s="234" t="s">
        <v>38</v>
      </c>
      <c r="O479" s="91"/>
      <c r="P479" s="235">
        <f>O479*H479</f>
        <v>0</v>
      </c>
      <c r="Q479" s="235">
        <v>0</v>
      </c>
      <c r="R479" s="235">
        <f>Q479*H479</f>
        <v>0</v>
      </c>
      <c r="S479" s="235">
        <v>0.0080000000000000002</v>
      </c>
      <c r="T479" s="236">
        <f>S479*H479</f>
        <v>0.97440000000000004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7" t="s">
        <v>191</v>
      </c>
      <c r="AT479" s="237" t="s">
        <v>154</v>
      </c>
      <c r="AU479" s="237" t="s">
        <v>82</v>
      </c>
      <c r="AY479" s="17" t="s">
        <v>152</v>
      </c>
      <c r="BE479" s="238">
        <f>IF(N479="základní",J479,0)</f>
        <v>0</v>
      </c>
      <c r="BF479" s="238">
        <f>IF(N479="snížená",J479,0)</f>
        <v>0</v>
      </c>
      <c r="BG479" s="238">
        <f>IF(N479="zákl. přenesená",J479,0)</f>
        <v>0</v>
      </c>
      <c r="BH479" s="238">
        <f>IF(N479="sníž. přenesená",J479,0)</f>
        <v>0</v>
      </c>
      <c r="BI479" s="238">
        <f>IF(N479="nulová",J479,0)</f>
        <v>0</v>
      </c>
      <c r="BJ479" s="17" t="s">
        <v>80</v>
      </c>
      <c r="BK479" s="238">
        <f>ROUND(I479*H479,2)</f>
        <v>0</v>
      </c>
      <c r="BL479" s="17" t="s">
        <v>191</v>
      </c>
      <c r="BM479" s="237" t="s">
        <v>567</v>
      </c>
    </row>
    <row r="480" s="2" customFormat="1">
      <c r="A480" s="38"/>
      <c r="B480" s="39"/>
      <c r="C480" s="40"/>
      <c r="D480" s="239" t="s">
        <v>160</v>
      </c>
      <c r="E480" s="40"/>
      <c r="F480" s="240" t="s">
        <v>452</v>
      </c>
      <c r="G480" s="40"/>
      <c r="H480" s="40"/>
      <c r="I480" s="241"/>
      <c r="J480" s="40"/>
      <c r="K480" s="40"/>
      <c r="L480" s="44"/>
      <c r="M480" s="242"/>
      <c r="N480" s="243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160</v>
      </c>
      <c r="AU480" s="17" t="s">
        <v>82</v>
      </c>
    </row>
    <row r="481" s="2" customFormat="1">
      <c r="A481" s="38"/>
      <c r="B481" s="39"/>
      <c r="C481" s="40"/>
      <c r="D481" s="244" t="s">
        <v>162</v>
      </c>
      <c r="E481" s="40"/>
      <c r="F481" s="245" t="s">
        <v>453</v>
      </c>
      <c r="G481" s="40"/>
      <c r="H481" s="40"/>
      <c r="I481" s="241"/>
      <c r="J481" s="40"/>
      <c r="K481" s="40"/>
      <c r="L481" s="44"/>
      <c r="M481" s="242"/>
      <c r="N481" s="243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162</v>
      </c>
      <c r="AU481" s="17" t="s">
        <v>82</v>
      </c>
    </row>
    <row r="482" s="13" customFormat="1">
      <c r="A482" s="13"/>
      <c r="B482" s="246"/>
      <c r="C482" s="247"/>
      <c r="D482" s="239" t="s">
        <v>164</v>
      </c>
      <c r="E482" s="248" t="s">
        <v>1</v>
      </c>
      <c r="F482" s="249" t="s">
        <v>1036</v>
      </c>
      <c r="G482" s="247"/>
      <c r="H482" s="250">
        <v>121.8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6" t="s">
        <v>164</v>
      </c>
      <c r="AU482" s="256" t="s">
        <v>82</v>
      </c>
      <c r="AV482" s="13" t="s">
        <v>82</v>
      </c>
      <c r="AW482" s="13" t="s">
        <v>30</v>
      </c>
      <c r="AX482" s="13" t="s">
        <v>73</v>
      </c>
      <c r="AY482" s="256" t="s">
        <v>152</v>
      </c>
    </row>
    <row r="483" s="14" customFormat="1">
      <c r="A483" s="14"/>
      <c r="B483" s="257"/>
      <c r="C483" s="258"/>
      <c r="D483" s="239" t="s">
        <v>164</v>
      </c>
      <c r="E483" s="259" t="s">
        <v>1</v>
      </c>
      <c r="F483" s="260" t="s">
        <v>166</v>
      </c>
      <c r="G483" s="258"/>
      <c r="H483" s="261">
        <v>121.8</v>
      </c>
      <c r="I483" s="262"/>
      <c r="J483" s="258"/>
      <c r="K483" s="258"/>
      <c r="L483" s="263"/>
      <c r="M483" s="264"/>
      <c r="N483" s="265"/>
      <c r="O483" s="265"/>
      <c r="P483" s="265"/>
      <c r="Q483" s="265"/>
      <c r="R483" s="265"/>
      <c r="S483" s="265"/>
      <c r="T483" s="26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7" t="s">
        <v>164</v>
      </c>
      <c r="AU483" s="267" t="s">
        <v>82</v>
      </c>
      <c r="AV483" s="14" t="s">
        <v>159</v>
      </c>
      <c r="AW483" s="14" t="s">
        <v>30</v>
      </c>
      <c r="AX483" s="14" t="s">
        <v>80</v>
      </c>
      <c r="AY483" s="267" t="s">
        <v>152</v>
      </c>
    </row>
    <row r="484" s="2" customFormat="1" ht="24.15" customHeight="1">
      <c r="A484" s="38"/>
      <c r="B484" s="39"/>
      <c r="C484" s="226" t="s">
        <v>347</v>
      </c>
      <c r="D484" s="226" t="s">
        <v>154</v>
      </c>
      <c r="E484" s="227" t="s">
        <v>458</v>
      </c>
      <c r="F484" s="228" t="s">
        <v>459</v>
      </c>
      <c r="G484" s="229" t="s">
        <v>157</v>
      </c>
      <c r="H484" s="230">
        <v>85.510000000000005</v>
      </c>
      <c r="I484" s="231"/>
      <c r="J484" s="232">
        <f>ROUND(I484*H484,2)</f>
        <v>0</v>
      </c>
      <c r="K484" s="228" t="s">
        <v>158</v>
      </c>
      <c r="L484" s="44"/>
      <c r="M484" s="233" t="s">
        <v>1</v>
      </c>
      <c r="N484" s="234" t="s">
        <v>38</v>
      </c>
      <c r="O484" s="91"/>
      <c r="P484" s="235">
        <f>O484*H484</f>
        <v>0</v>
      </c>
      <c r="Q484" s="235">
        <v>0</v>
      </c>
      <c r="R484" s="235">
        <f>Q484*H484</f>
        <v>0</v>
      </c>
      <c r="S484" s="235">
        <v>0.040000000000000001</v>
      </c>
      <c r="T484" s="236">
        <f>S484*H484</f>
        <v>3.4204000000000003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7" t="s">
        <v>191</v>
      </c>
      <c r="AT484" s="237" t="s">
        <v>154</v>
      </c>
      <c r="AU484" s="237" t="s">
        <v>82</v>
      </c>
      <c r="AY484" s="17" t="s">
        <v>152</v>
      </c>
      <c r="BE484" s="238">
        <f>IF(N484="základní",J484,0)</f>
        <v>0</v>
      </c>
      <c r="BF484" s="238">
        <f>IF(N484="snížená",J484,0)</f>
        <v>0</v>
      </c>
      <c r="BG484" s="238">
        <f>IF(N484="zákl. přenesená",J484,0)</f>
        <v>0</v>
      </c>
      <c r="BH484" s="238">
        <f>IF(N484="sníž. přenesená",J484,0)</f>
        <v>0</v>
      </c>
      <c r="BI484" s="238">
        <f>IF(N484="nulová",J484,0)</f>
        <v>0</v>
      </c>
      <c r="BJ484" s="17" t="s">
        <v>80</v>
      </c>
      <c r="BK484" s="238">
        <f>ROUND(I484*H484,2)</f>
        <v>0</v>
      </c>
      <c r="BL484" s="17" t="s">
        <v>191</v>
      </c>
      <c r="BM484" s="237" t="s">
        <v>572</v>
      </c>
    </row>
    <row r="485" s="2" customFormat="1">
      <c r="A485" s="38"/>
      <c r="B485" s="39"/>
      <c r="C485" s="40"/>
      <c r="D485" s="239" t="s">
        <v>160</v>
      </c>
      <c r="E485" s="40"/>
      <c r="F485" s="240" t="s">
        <v>461</v>
      </c>
      <c r="G485" s="40"/>
      <c r="H485" s="40"/>
      <c r="I485" s="241"/>
      <c r="J485" s="40"/>
      <c r="K485" s="40"/>
      <c r="L485" s="44"/>
      <c r="M485" s="242"/>
      <c r="N485" s="243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160</v>
      </c>
      <c r="AU485" s="17" t="s">
        <v>82</v>
      </c>
    </row>
    <row r="486" s="2" customFormat="1">
      <c r="A486" s="38"/>
      <c r="B486" s="39"/>
      <c r="C486" s="40"/>
      <c r="D486" s="244" t="s">
        <v>162</v>
      </c>
      <c r="E486" s="40"/>
      <c r="F486" s="245" t="s">
        <v>462</v>
      </c>
      <c r="G486" s="40"/>
      <c r="H486" s="40"/>
      <c r="I486" s="241"/>
      <c r="J486" s="40"/>
      <c r="K486" s="40"/>
      <c r="L486" s="44"/>
      <c r="M486" s="242"/>
      <c r="N486" s="243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162</v>
      </c>
      <c r="AU486" s="17" t="s">
        <v>82</v>
      </c>
    </row>
    <row r="487" s="13" customFormat="1">
      <c r="A487" s="13"/>
      <c r="B487" s="246"/>
      <c r="C487" s="247"/>
      <c r="D487" s="239" t="s">
        <v>164</v>
      </c>
      <c r="E487" s="248" t="s">
        <v>1</v>
      </c>
      <c r="F487" s="249" t="s">
        <v>1037</v>
      </c>
      <c r="G487" s="247"/>
      <c r="H487" s="250">
        <v>85.510000000000005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6" t="s">
        <v>164</v>
      </c>
      <c r="AU487" s="256" t="s">
        <v>82</v>
      </c>
      <c r="AV487" s="13" t="s">
        <v>82</v>
      </c>
      <c r="AW487" s="13" t="s">
        <v>30</v>
      </c>
      <c r="AX487" s="13" t="s">
        <v>73</v>
      </c>
      <c r="AY487" s="256" t="s">
        <v>152</v>
      </c>
    </row>
    <row r="488" s="14" customFormat="1">
      <c r="A488" s="14"/>
      <c r="B488" s="257"/>
      <c r="C488" s="258"/>
      <c r="D488" s="239" t="s">
        <v>164</v>
      </c>
      <c r="E488" s="259" t="s">
        <v>1</v>
      </c>
      <c r="F488" s="260" t="s">
        <v>166</v>
      </c>
      <c r="G488" s="258"/>
      <c r="H488" s="261">
        <v>85.510000000000005</v>
      </c>
      <c r="I488" s="262"/>
      <c r="J488" s="258"/>
      <c r="K488" s="258"/>
      <c r="L488" s="263"/>
      <c r="M488" s="264"/>
      <c r="N488" s="265"/>
      <c r="O488" s="265"/>
      <c r="P488" s="265"/>
      <c r="Q488" s="265"/>
      <c r="R488" s="265"/>
      <c r="S488" s="265"/>
      <c r="T488" s="26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7" t="s">
        <v>164</v>
      </c>
      <c r="AU488" s="267" t="s">
        <v>82</v>
      </c>
      <c r="AV488" s="14" t="s">
        <v>159</v>
      </c>
      <c r="AW488" s="14" t="s">
        <v>30</v>
      </c>
      <c r="AX488" s="14" t="s">
        <v>80</v>
      </c>
      <c r="AY488" s="267" t="s">
        <v>152</v>
      </c>
    </row>
    <row r="489" s="12" customFormat="1" ht="22.8" customHeight="1">
      <c r="A489" s="12"/>
      <c r="B489" s="210"/>
      <c r="C489" s="211"/>
      <c r="D489" s="212" t="s">
        <v>72</v>
      </c>
      <c r="E489" s="224" t="s">
        <v>463</v>
      </c>
      <c r="F489" s="224" t="s">
        <v>464</v>
      </c>
      <c r="G489" s="211"/>
      <c r="H489" s="211"/>
      <c r="I489" s="214"/>
      <c r="J489" s="225">
        <f>BK489</f>
        <v>0</v>
      </c>
      <c r="K489" s="211"/>
      <c r="L489" s="216"/>
      <c r="M489" s="217"/>
      <c r="N489" s="218"/>
      <c r="O489" s="218"/>
      <c r="P489" s="219">
        <f>SUM(P490:P534)</f>
        <v>0</v>
      </c>
      <c r="Q489" s="218"/>
      <c r="R489" s="219">
        <f>SUM(R490:R534)</f>
        <v>0</v>
      </c>
      <c r="S489" s="218"/>
      <c r="T489" s="220">
        <f>SUM(T490:T534)</f>
        <v>1.56256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21" t="s">
        <v>82</v>
      </c>
      <c r="AT489" s="222" t="s">
        <v>72</v>
      </c>
      <c r="AU489" s="222" t="s">
        <v>80</v>
      </c>
      <c r="AY489" s="221" t="s">
        <v>152</v>
      </c>
      <c r="BK489" s="223">
        <f>SUM(BK490:BK534)</f>
        <v>0</v>
      </c>
    </row>
    <row r="490" s="2" customFormat="1" ht="16.5" customHeight="1">
      <c r="A490" s="38"/>
      <c r="B490" s="39"/>
      <c r="C490" s="226" t="s">
        <v>630</v>
      </c>
      <c r="D490" s="226" t="s">
        <v>154</v>
      </c>
      <c r="E490" s="227" t="s">
        <v>466</v>
      </c>
      <c r="F490" s="228" t="s">
        <v>467</v>
      </c>
      <c r="G490" s="229" t="s">
        <v>157</v>
      </c>
      <c r="H490" s="230">
        <v>172.40000000000001</v>
      </c>
      <c r="I490" s="231"/>
      <c r="J490" s="232">
        <f>ROUND(I490*H490,2)</f>
        <v>0</v>
      </c>
      <c r="K490" s="228" t="s">
        <v>158</v>
      </c>
      <c r="L490" s="44"/>
      <c r="M490" s="233" t="s">
        <v>1</v>
      </c>
      <c r="N490" s="234" t="s">
        <v>38</v>
      </c>
      <c r="O490" s="91"/>
      <c r="P490" s="235">
        <f>O490*H490</f>
        <v>0</v>
      </c>
      <c r="Q490" s="235">
        <v>0</v>
      </c>
      <c r="R490" s="235">
        <f>Q490*H490</f>
        <v>0</v>
      </c>
      <c r="S490" s="235">
        <v>0.00594</v>
      </c>
      <c r="T490" s="236">
        <f>S490*H490</f>
        <v>1.0240560000000001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7" t="s">
        <v>191</v>
      </c>
      <c r="AT490" s="237" t="s">
        <v>154</v>
      </c>
      <c r="AU490" s="237" t="s">
        <v>82</v>
      </c>
      <c r="AY490" s="17" t="s">
        <v>152</v>
      </c>
      <c r="BE490" s="238">
        <f>IF(N490="základní",J490,0)</f>
        <v>0</v>
      </c>
      <c r="BF490" s="238">
        <f>IF(N490="snížená",J490,0)</f>
        <v>0</v>
      </c>
      <c r="BG490" s="238">
        <f>IF(N490="zákl. přenesená",J490,0)</f>
        <v>0</v>
      </c>
      <c r="BH490" s="238">
        <f>IF(N490="sníž. přenesená",J490,0)</f>
        <v>0</v>
      </c>
      <c r="BI490" s="238">
        <f>IF(N490="nulová",J490,0)</f>
        <v>0</v>
      </c>
      <c r="BJ490" s="17" t="s">
        <v>80</v>
      </c>
      <c r="BK490" s="238">
        <f>ROUND(I490*H490,2)</f>
        <v>0</v>
      </c>
      <c r="BL490" s="17" t="s">
        <v>191</v>
      </c>
      <c r="BM490" s="237" t="s">
        <v>578</v>
      </c>
    </row>
    <row r="491" s="2" customFormat="1">
      <c r="A491" s="38"/>
      <c r="B491" s="39"/>
      <c r="C491" s="40"/>
      <c r="D491" s="239" t="s">
        <v>160</v>
      </c>
      <c r="E491" s="40"/>
      <c r="F491" s="240" t="s">
        <v>469</v>
      </c>
      <c r="G491" s="40"/>
      <c r="H491" s="40"/>
      <c r="I491" s="241"/>
      <c r="J491" s="40"/>
      <c r="K491" s="40"/>
      <c r="L491" s="44"/>
      <c r="M491" s="242"/>
      <c r="N491" s="243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160</v>
      </c>
      <c r="AU491" s="17" t="s">
        <v>82</v>
      </c>
    </row>
    <row r="492" s="2" customFormat="1">
      <c r="A492" s="38"/>
      <c r="B492" s="39"/>
      <c r="C492" s="40"/>
      <c r="D492" s="244" t="s">
        <v>162</v>
      </c>
      <c r="E492" s="40"/>
      <c r="F492" s="245" t="s">
        <v>470</v>
      </c>
      <c r="G492" s="40"/>
      <c r="H492" s="40"/>
      <c r="I492" s="241"/>
      <c r="J492" s="40"/>
      <c r="K492" s="40"/>
      <c r="L492" s="44"/>
      <c r="M492" s="242"/>
      <c r="N492" s="243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162</v>
      </c>
      <c r="AU492" s="17" t="s">
        <v>82</v>
      </c>
    </row>
    <row r="493" s="15" customFormat="1">
      <c r="A493" s="15"/>
      <c r="B493" s="268"/>
      <c r="C493" s="269"/>
      <c r="D493" s="239" t="s">
        <v>164</v>
      </c>
      <c r="E493" s="270" t="s">
        <v>1</v>
      </c>
      <c r="F493" s="271" t="s">
        <v>250</v>
      </c>
      <c r="G493" s="269"/>
      <c r="H493" s="270" t="s">
        <v>1</v>
      </c>
      <c r="I493" s="272"/>
      <c r="J493" s="269"/>
      <c r="K493" s="269"/>
      <c r="L493" s="273"/>
      <c r="M493" s="274"/>
      <c r="N493" s="275"/>
      <c r="O493" s="275"/>
      <c r="P493" s="275"/>
      <c r="Q493" s="275"/>
      <c r="R493" s="275"/>
      <c r="S493" s="275"/>
      <c r="T493" s="276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7" t="s">
        <v>164</v>
      </c>
      <c r="AU493" s="277" t="s">
        <v>82</v>
      </c>
      <c r="AV493" s="15" t="s">
        <v>80</v>
      </c>
      <c r="AW493" s="15" t="s">
        <v>30</v>
      </c>
      <c r="AX493" s="15" t="s">
        <v>73</v>
      </c>
      <c r="AY493" s="277" t="s">
        <v>152</v>
      </c>
    </row>
    <row r="494" s="13" customFormat="1">
      <c r="A494" s="13"/>
      <c r="B494" s="246"/>
      <c r="C494" s="247"/>
      <c r="D494" s="239" t="s">
        <v>164</v>
      </c>
      <c r="E494" s="248" t="s">
        <v>1</v>
      </c>
      <c r="F494" s="249" t="s">
        <v>958</v>
      </c>
      <c r="G494" s="247"/>
      <c r="H494" s="250">
        <v>151.40000000000001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6" t="s">
        <v>164</v>
      </c>
      <c r="AU494" s="256" t="s">
        <v>82</v>
      </c>
      <c r="AV494" s="13" t="s">
        <v>82</v>
      </c>
      <c r="AW494" s="13" t="s">
        <v>30</v>
      </c>
      <c r="AX494" s="13" t="s">
        <v>73</v>
      </c>
      <c r="AY494" s="256" t="s">
        <v>152</v>
      </c>
    </row>
    <row r="495" s="13" customFormat="1">
      <c r="A495" s="13"/>
      <c r="B495" s="246"/>
      <c r="C495" s="247"/>
      <c r="D495" s="239" t="s">
        <v>164</v>
      </c>
      <c r="E495" s="248" t="s">
        <v>1</v>
      </c>
      <c r="F495" s="249" t="s">
        <v>959</v>
      </c>
      <c r="G495" s="247"/>
      <c r="H495" s="250">
        <v>21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6" t="s">
        <v>164</v>
      </c>
      <c r="AU495" s="256" t="s">
        <v>82</v>
      </c>
      <c r="AV495" s="13" t="s">
        <v>82</v>
      </c>
      <c r="AW495" s="13" t="s">
        <v>30</v>
      </c>
      <c r="AX495" s="13" t="s">
        <v>73</v>
      </c>
      <c r="AY495" s="256" t="s">
        <v>152</v>
      </c>
    </row>
    <row r="496" s="14" customFormat="1">
      <c r="A496" s="14"/>
      <c r="B496" s="257"/>
      <c r="C496" s="258"/>
      <c r="D496" s="239" t="s">
        <v>164</v>
      </c>
      <c r="E496" s="259" t="s">
        <v>1</v>
      </c>
      <c r="F496" s="260" t="s">
        <v>166</v>
      </c>
      <c r="G496" s="258"/>
      <c r="H496" s="261">
        <v>172.40000000000001</v>
      </c>
      <c r="I496" s="262"/>
      <c r="J496" s="258"/>
      <c r="K496" s="258"/>
      <c r="L496" s="263"/>
      <c r="M496" s="264"/>
      <c r="N496" s="265"/>
      <c r="O496" s="265"/>
      <c r="P496" s="265"/>
      <c r="Q496" s="265"/>
      <c r="R496" s="265"/>
      <c r="S496" s="265"/>
      <c r="T496" s="26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7" t="s">
        <v>164</v>
      </c>
      <c r="AU496" s="267" t="s">
        <v>82</v>
      </c>
      <c r="AV496" s="14" t="s">
        <v>159</v>
      </c>
      <c r="AW496" s="14" t="s">
        <v>30</v>
      </c>
      <c r="AX496" s="14" t="s">
        <v>80</v>
      </c>
      <c r="AY496" s="267" t="s">
        <v>152</v>
      </c>
    </row>
    <row r="497" s="2" customFormat="1" ht="24.15" customHeight="1">
      <c r="A497" s="38"/>
      <c r="B497" s="39"/>
      <c r="C497" s="226" t="s">
        <v>361</v>
      </c>
      <c r="D497" s="226" t="s">
        <v>154</v>
      </c>
      <c r="E497" s="227" t="s">
        <v>1038</v>
      </c>
      <c r="F497" s="228" t="s">
        <v>1039</v>
      </c>
      <c r="G497" s="229" t="s">
        <v>270</v>
      </c>
      <c r="H497" s="230">
        <v>13.800000000000001</v>
      </c>
      <c r="I497" s="231"/>
      <c r="J497" s="232">
        <f>ROUND(I497*H497,2)</f>
        <v>0</v>
      </c>
      <c r="K497" s="228" t="s">
        <v>158</v>
      </c>
      <c r="L497" s="44"/>
      <c r="M497" s="233" t="s">
        <v>1</v>
      </c>
      <c r="N497" s="234" t="s">
        <v>38</v>
      </c>
      <c r="O497" s="91"/>
      <c r="P497" s="235">
        <f>O497*H497</f>
        <v>0</v>
      </c>
      <c r="Q497" s="235">
        <v>0</v>
      </c>
      <c r="R497" s="235">
        <f>Q497*H497</f>
        <v>0</v>
      </c>
      <c r="S497" s="235">
        <v>0.0033800000000000002</v>
      </c>
      <c r="T497" s="236">
        <f>S497*H497</f>
        <v>0.046644000000000005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7" t="s">
        <v>191</v>
      </c>
      <c r="AT497" s="237" t="s">
        <v>154</v>
      </c>
      <c r="AU497" s="237" t="s">
        <v>82</v>
      </c>
      <c r="AY497" s="17" t="s">
        <v>152</v>
      </c>
      <c r="BE497" s="238">
        <f>IF(N497="základní",J497,0)</f>
        <v>0</v>
      </c>
      <c r="BF497" s="238">
        <f>IF(N497="snížená",J497,0)</f>
        <v>0</v>
      </c>
      <c r="BG497" s="238">
        <f>IF(N497="zákl. přenesená",J497,0)</f>
        <v>0</v>
      </c>
      <c r="BH497" s="238">
        <f>IF(N497="sníž. přenesená",J497,0)</f>
        <v>0</v>
      </c>
      <c r="BI497" s="238">
        <f>IF(N497="nulová",J497,0)</f>
        <v>0</v>
      </c>
      <c r="BJ497" s="17" t="s">
        <v>80</v>
      </c>
      <c r="BK497" s="238">
        <f>ROUND(I497*H497,2)</f>
        <v>0</v>
      </c>
      <c r="BL497" s="17" t="s">
        <v>191</v>
      </c>
      <c r="BM497" s="237" t="s">
        <v>584</v>
      </c>
    </row>
    <row r="498" s="2" customFormat="1">
      <c r="A498" s="38"/>
      <c r="B498" s="39"/>
      <c r="C498" s="40"/>
      <c r="D498" s="239" t="s">
        <v>160</v>
      </c>
      <c r="E498" s="40"/>
      <c r="F498" s="240" t="s">
        <v>1040</v>
      </c>
      <c r="G498" s="40"/>
      <c r="H498" s="40"/>
      <c r="I498" s="241"/>
      <c r="J498" s="40"/>
      <c r="K498" s="40"/>
      <c r="L498" s="44"/>
      <c r="M498" s="242"/>
      <c r="N498" s="243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160</v>
      </c>
      <c r="AU498" s="17" t="s">
        <v>82</v>
      </c>
    </row>
    <row r="499" s="2" customFormat="1">
      <c r="A499" s="38"/>
      <c r="B499" s="39"/>
      <c r="C499" s="40"/>
      <c r="D499" s="244" t="s">
        <v>162</v>
      </c>
      <c r="E499" s="40"/>
      <c r="F499" s="245" t="s">
        <v>1041</v>
      </c>
      <c r="G499" s="40"/>
      <c r="H499" s="40"/>
      <c r="I499" s="241"/>
      <c r="J499" s="40"/>
      <c r="K499" s="40"/>
      <c r="L499" s="44"/>
      <c r="M499" s="242"/>
      <c r="N499" s="243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162</v>
      </c>
      <c r="AU499" s="17" t="s">
        <v>82</v>
      </c>
    </row>
    <row r="500" s="15" customFormat="1">
      <c r="A500" s="15"/>
      <c r="B500" s="268"/>
      <c r="C500" s="269"/>
      <c r="D500" s="239" t="s">
        <v>164</v>
      </c>
      <c r="E500" s="270" t="s">
        <v>1</v>
      </c>
      <c r="F500" s="271" t="s">
        <v>250</v>
      </c>
      <c r="G500" s="269"/>
      <c r="H500" s="270" t="s">
        <v>1</v>
      </c>
      <c r="I500" s="272"/>
      <c r="J500" s="269"/>
      <c r="K500" s="269"/>
      <c r="L500" s="273"/>
      <c r="M500" s="274"/>
      <c r="N500" s="275"/>
      <c r="O500" s="275"/>
      <c r="P500" s="275"/>
      <c r="Q500" s="275"/>
      <c r="R500" s="275"/>
      <c r="S500" s="275"/>
      <c r="T500" s="276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7" t="s">
        <v>164</v>
      </c>
      <c r="AU500" s="277" t="s">
        <v>82</v>
      </c>
      <c r="AV500" s="15" t="s">
        <v>80</v>
      </c>
      <c r="AW500" s="15" t="s">
        <v>30</v>
      </c>
      <c r="AX500" s="15" t="s">
        <v>73</v>
      </c>
      <c r="AY500" s="277" t="s">
        <v>152</v>
      </c>
    </row>
    <row r="501" s="13" customFormat="1">
      <c r="A501" s="13"/>
      <c r="B501" s="246"/>
      <c r="C501" s="247"/>
      <c r="D501" s="239" t="s">
        <v>164</v>
      </c>
      <c r="E501" s="248" t="s">
        <v>1</v>
      </c>
      <c r="F501" s="249" t="s">
        <v>1042</v>
      </c>
      <c r="G501" s="247"/>
      <c r="H501" s="250">
        <v>13.800000000000001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6" t="s">
        <v>164</v>
      </c>
      <c r="AU501" s="256" t="s">
        <v>82</v>
      </c>
      <c r="AV501" s="13" t="s">
        <v>82</v>
      </c>
      <c r="AW501" s="13" t="s">
        <v>30</v>
      </c>
      <c r="AX501" s="13" t="s">
        <v>73</v>
      </c>
      <c r="AY501" s="256" t="s">
        <v>152</v>
      </c>
    </row>
    <row r="502" s="14" customFormat="1">
      <c r="A502" s="14"/>
      <c r="B502" s="257"/>
      <c r="C502" s="258"/>
      <c r="D502" s="239" t="s">
        <v>164</v>
      </c>
      <c r="E502" s="259" t="s">
        <v>1</v>
      </c>
      <c r="F502" s="260" t="s">
        <v>166</v>
      </c>
      <c r="G502" s="258"/>
      <c r="H502" s="261">
        <v>13.800000000000001</v>
      </c>
      <c r="I502" s="262"/>
      <c r="J502" s="258"/>
      <c r="K502" s="258"/>
      <c r="L502" s="263"/>
      <c r="M502" s="264"/>
      <c r="N502" s="265"/>
      <c r="O502" s="265"/>
      <c r="P502" s="265"/>
      <c r="Q502" s="265"/>
      <c r="R502" s="265"/>
      <c r="S502" s="265"/>
      <c r="T502" s="26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7" t="s">
        <v>164</v>
      </c>
      <c r="AU502" s="267" t="s">
        <v>82</v>
      </c>
      <c r="AV502" s="14" t="s">
        <v>159</v>
      </c>
      <c r="AW502" s="14" t="s">
        <v>30</v>
      </c>
      <c r="AX502" s="14" t="s">
        <v>80</v>
      </c>
      <c r="AY502" s="267" t="s">
        <v>152</v>
      </c>
    </row>
    <row r="503" s="2" customFormat="1" ht="16.5" customHeight="1">
      <c r="A503" s="38"/>
      <c r="B503" s="39"/>
      <c r="C503" s="226" t="s">
        <v>642</v>
      </c>
      <c r="D503" s="226" t="s">
        <v>154</v>
      </c>
      <c r="E503" s="227" t="s">
        <v>479</v>
      </c>
      <c r="F503" s="228" t="s">
        <v>480</v>
      </c>
      <c r="G503" s="229" t="s">
        <v>270</v>
      </c>
      <c r="H503" s="230">
        <v>28</v>
      </c>
      <c r="I503" s="231"/>
      <c r="J503" s="232">
        <f>ROUND(I503*H503,2)</f>
        <v>0</v>
      </c>
      <c r="K503" s="228" t="s">
        <v>158</v>
      </c>
      <c r="L503" s="44"/>
      <c r="M503" s="233" t="s">
        <v>1</v>
      </c>
      <c r="N503" s="234" t="s">
        <v>38</v>
      </c>
      <c r="O503" s="91"/>
      <c r="P503" s="235">
        <f>O503*H503</f>
        <v>0</v>
      </c>
      <c r="Q503" s="235">
        <v>0</v>
      </c>
      <c r="R503" s="235">
        <f>Q503*H503</f>
        <v>0</v>
      </c>
      <c r="S503" s="235">
        <v>0.0016999999999999999</v>
      </c>
      <c r="T503" s="236">
        <f>S503*H503</f>
        <v>0.047599999999999996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7" t="s">
        <v>191</v>
      </c>
      <c r="AT503" s="237" t="s">
        <v>154</v>
      </c>
      <c r="AU503" s="237" t="s">
        <v>82</v>
      </c>
      <c r="AY503" s="17" t="s">
        <v>152</v>
      </c>
      <c r="BE503" s="238">
        <f>IF(N503="základní",J503,0)</f>
        <v>0</v>
      </c>
      <c r="BF503" s="238">
        <f>IF(N503="snížená",J503,0)</f>
        <v>0</v>
      </c>
      <c r="BG503" s="238">
        <f>IF(N503="zákl. přenesená",J503,0)</f>
        <v>0</v>
      </c>
      <c r="BH503" s="238">
        <f>IF(N503="sníž. přenesená",J503,0)</f>
        <v>0</v>
      </c>
      <c r="BI503" s="238">
        <f>IF(N503="nulová",J503,0)</f>
        <v>0</v>
      </c>
      <c r="BJ503" s="17" t="s">
        <v>80</v>
      </c>
      <c r="BK503" s="238">
        <f>ROUND(I503*H503,2)</f>
        <v>0</v>
      </c>
      <c r="BL503" s="17" t="s">
        <v>191</v>
      </c>
      <c r="BM503" s="237" t="s">
        <v>590</v>
      </c>
    </row>
    <row r="504" s="2" customFormat="1">
      <c r="A504" s="38"/>
      <c r="B504" s="39"/>
      <c r="C504" s="40"/>
      <c r="D504" s="239" t="s">
        <v>160</v>
      </c>
      <c r="E504" s="40"/>
      <c r="F504" s="240" t="s">
        <v>482</v>
      </c>
      <c r="G504" s="40"/>
      <c r="H504" s="40"/>
      <c r="I504" s="241"/>
      <c r="J504" s="40"/>
      <c r="K504" s="40"/>
      <c r="L504" s="44"/>
      <c r="M504" s="242"/>
      <c r="N504" s="243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160</v>
      </c>
      <c r="AU504" s="17" t="s">
        <v>82</v>
      </c>
    </row>
    <row r="505" s="2" customFormat="1">
      <c r="A505" s="38"/>
      <c r="B505" s="39"/>
      <c r="C505" s="40"/>
      <c r="D505" s="244" t="s">
        <v>162</v>
      </c>
      <c r="E505" s="40"/>
      <c r="F505" s="245" t="s">
        <v>483</v>
      </c>
      <c r="G505" s="40"/>
      <c r="H505" s="40"/>
      <c r="I505" s="241"/>
      <c r="J505" s="40"/>
      <c r="K505" s="40"/>
      <c r="L505" s="44"/>
      <c r="M505" s="242"/>
      <c r="N505" s="243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162</v>
      </c>
      <c r="AU505" s="17" t="s">
        <v>82</v>
      </c>
    </row>
    <row r="506" s="15" customFormat="1">
      <c r="A506" s="15"/>
      <c r="B506" s="268"/>
      <c r="C506" s="269"/>
      <c r="D506" s="239" t="s">
        <v>164</v>
      </c>
      <c r="E506" s="270" t="s">
        <v>1</v>
      </c>
      <c r="F506" s="271" t="s">
        <v>250</v>
      </c>
      <c r="G506" s="269"/>
      <c r="H506" s="270" t="s">
        <v>1</v>
      </c>
      <c r="I506" s="272"/>
      <c r="J506" s="269"/>
      <c r="K506" s="269"/>
      <c r="L506" s="273"/>
      <c r="M506" s="274"/>
      <c r="N506" s="275"/>
      <c r="O506" s="275"/>
      <c r="P506" s="275"/>
      <c r="Q506" s="275"/>
      <c r="R506" s="275"/>
      <c r="S506" s="275"/>
      <c r="T506" s="27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7" t="s">
        <v>164</v>
      </c>
      <c r="AU506" s="277" t="s">
        <v>82</v>
      </c>
      <c r="AV506" s="15" t="s">
        <v>80</v>
      </c>
      <c r="AW506" s="15" t="s">
        <v>30</v>
      </c>
      <c r="AX506" s="15" t="s">
        <v>73</v>
      </c>
      <c r="AY506" s="277" t="s">
        <v>152</v>
      </c>
    </row>
    <row r="507" s="13" customFormat="1">
      <c r="A507" s="13"/>
      <c r="B507" s="246"/>
      <c r="C507" s="247"/>
      <c r="D507" s="239" t="s">
        <v>164</v>
      </c>
      <c r="E507" s="248" t="s">
        <v>1</v>
      </c>
      <c r="F507" s="249" t="s">
        <v>1043</v>
      </c>
      <c r="G507" s="247"/>
      <c r="H507" s="250">
        <v>28</v>
      </c>
      <c r="I507" s="251"/>
      <c r="J507" s="247"/>
      <c r="K507" s="247"/>
      <c r="L507" s="252"/>
      <c r="M507" s="253"/>
      <c r="N507" s="254"/>
      <c r="O507" s="254"/>
      <c r="P507" s="254"/>
      <c r="Q507" s="254"/>
      <c r="R507" s="254"/>
      <c r="S507" s="254"/>
      <c r="T507" s="25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6" t="s">
        <v>164</v>
      </c>
      <c r="AU507" s="256" t="s">
        <v>82</v>
      </c>
      <c r="AV507" s="13" t="s">
        <v>82</v>
      </c>
      <c r="AW507" s="13" t="s">
        <v>30</v>
      </c>
      <c r="AX507" s="13" t="s">
        <v>73</v>
      </c>
      <c r="AY507" s="256" t="s">
        <v>152</v>
      </c>
    </row>
    <row r="508" s="14" customFormat="1">
      <c r="A508" s="14"/>
      <c r="B508" s="257"/>
      <c r="C508" s="258"/>
      <c r="D508" s="239" t="s">
        <v>164</v>
      </c>
      <c r="E508" s="259" t="s">
        <v>1</v>
      </c>
      <c r="F508" s="260" t="s">
        <v>166</v>
      </c>
      <c r="G508" s="258"/>
      <c r="H508" s="261">
        <v>28</v>
      </c>
      <c r="I508" s="262"/>
      <c r="J508" s="258"/>
      <c r="K508" s="258"/>
      <c r="L508" s="263"/>
      <c r="M508" s="264"/>
      <c r="N508" s="265"/>
      <c r="O508" s="265"/>
      <c r="P508" s="265"/>
      <c r="Q508" s="265"/>
      <c r="R508" s="265"/>
      <c r="S508" s="265"/>
      <c r="T508" s="26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7" t="s">
        <v>164</v>
      </c>
      <c r="AU508" s="267" t="s">
        <v>82</v>
      </c>
      <c r="AV508" s="14" t="s">
        <v>159</v>
      </c>
      <c r="AW508" s="14" t="s">
        <v>30</v>
      </c>
      <c r="AX508" s="14" t="s">
        <v>80</v>
      </c>
      <c r="AY508" s="267" t="s">
        <v>152</v>
      </c>
    </row>
    <row r="509" s="2" customFormat="1" ht="16.5" customHeight="1">
      <c r="A509" s="38"/>
      <c r="B509" s="39"/>
      <c r="C509" s="226" t="s">
        <v>369</v>
      </c>
      <c r="D509" s="226" t="s">
        <v>154</v>
      </c>
      <c r="E509" s="227" t="s">
        <v>1044</v>
      </c>
      <c r="F509" s="228" t="s">
        <v>1045</v>
      </c>
      <c r="G509" s="229" t="s">
        <v>174</v>
      </c>
      <c r="H509" s="230">
        <v>1</v>
      </c>
      <c r="I509" s="231"/>
      <c r="J509" s="232">
        <f>ROUND(I509*H509,2)</f>
        <v>0</v>
      </c>
      <c r="K509" s="228" t="s">
        <v>158</v>
      </c>
      <c r="L509" s="44"/>
      <c r="M509" s="233" t="s">
        <v>1</v>
      </c>
      <c r="N509" s="234" t="s">
        <v>38</v>
      </c>
      <c r="O509" s="91"/>
      <c r="P509" s="235">
        <f>O509*H509</f>
        <v>0</v>
      </c>
      <c r="Q509" s="235">
        <v>0</v>
      </c>
      <c r="R509" s="235">
        <f>Q509*H509</f>
        <v>0</v>
      </c>
      <c r="S509" s="235">
        <v>0.014999999999999999</v>
      </c>
      <c r="T509" s="236">
        <f>S509*H509</f>
        <v>0.014999999999999999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37" t="s">
        <v>191</v>
      </c>
      <c r="AT509" s="237" t="s">
        <v>154</v>
      </c>
      <c r="AU509" s="237" t="s">
        <v>82</v>
      </c>
      <c r="AY509" s="17" t="s">
        <v>152</v>
      </c>
      <c r="BE509" s="238">
        <f>IF(N509="základní",J509,0)</f>
        <v>0</v>
      </c>
      <c r="BF509" s="238">
        <f>IF(N509="snížená",J509,0)</f>
        <v>0</v>
      </c>
      <c r="BG509" s="238">
        <f>IF(N509="zákl. přenesená",J509,0)</f>
        <v>0</v>
      </c>
      <c r="BH509" s="238">
        <f>IF(N509="sníž. přenesená",J509,0)</f>
        <v>0</v>
      </c>
      <c r="BI509" s="238">
        <f>IF(N509="nulová",J509,0)</f>
        <v>0</v>
      </c>
      <c r="BJ509" s="17" t="s">
        <v>80</v>
      </c>
      <c r="BK509" s="238">
        <f>ROUND(I509*H509,2)</f>
        <v>0</v>
      </c>
      <c r="BL509" s="17" t="s">
        <v>191</v>
      </c>
      <c r="BM509" s="237" t="s">
        <v>596</v>
      </c>
    </row>
    <row r="510" s="2" customFormat="1">
      <c r="A510" s="38"/>
      <c r="B510" s="39"/>
      <c r="C510" s="40"/>
      <c r="D510" s="239" t="s">
        <v>160</v>
      </c>
      <c r="E510" s="40"/>
      <c r="F510" s="240" t="s">
        <v>1046</v>
      </c>
      <c r="G510" s="40"/>
      <c r="H510" s="40"/>
      <c r="I510" s="241"/>
      <c r="J510" s="40"/>
      <c r="K510" s="40"/>
      <c r="L510" s="44"/>
      <c r="M510" s="242"/>
      <c r="N510" s="243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160</v>
      </c>
      <c r="AU510" s="17" t="s">
        <v>82</v>
      </c>
    </row>
    <row r="511" s="2" customFormat="1">
      <c r="A511" s="38"/>
      <c r="B511" s="39"/>
      <c r="C511" s="40"/>
      <c r="D511" s="244" t="s">
        <v>162</v>
      </c>
      <c r="E511" s="40"/>
      <c r="F511" s="245" t="s">
        <v>1047</v>
      </c>
      <c r="G511" s="40"/>
      <c r="H511" s="40"/>
      <c r="I511" s="241"/>
      <c r="J511" s="40"/>
      <c r="K511" s="40"/>
      <c r="L511" s="44"/>
      <c r="M511" s="242"/>
      <c r="N511" s="243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162</v>
      </c>
      <c r="AU511" s="17" t="s">
        <v>82</v>
      </c>
    </row>
    <row r="512" s="2" customFormat="1" ht="16.5" customHeight="1">
      <c r="A512" s="38"/>
      <c r="B512" s="39"/>
      <c r="C512" s="226" t="s">
        <v>1048</v>
      </c>
      <c r="D512" s="226" t="s">
        <v>154</v>
      </c>
      <c r="E512" s="227" t="s">
        <v>485</v>
      </c>
      <c r="F512" s="228" t="s">
        <v>486</v>
      </c>
      <c r="G512" s="229" t="s">
        <v>270</v>
      </c>
      <c r="H512" s="230">
        <v>11</v>
      </c>
      <c r="I512" s="231"/>
      <c r="J512" s="232">
        <f>ROUND(I512*H512,2)</f>
        <v>0</v>
      </c>
      <c r="K512" s="228" t="s">
        <v>158</v>
      </c>
      <c r="L512" s="44"/>
      <c r="M512" s="233" t="s">
        <v>1</v>
      </c>
      <c r="N512" s="234" t="s">
        <v>38</v>
      </c>
      <c r="O512" s="91"/>
      <c r="P512" s="235">
        <f>O512*H512</f>
        <v>0</v>
      </c>
      <c r="Q512" s="235">
        <v>0</v>
      </c>
      <c r="R512" s="235">
        <f>Q512*H512</f>
        <v>0</v>
      </c>
      <c r="S512" s="235">
        <v>0.00167</v>
      </c>
      <c r="T512" s="236">
        <f>S512*H512</f>
        <v>0.018370000000000001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7" t="s">
        <v>191</v>
      </c>
      <c r="AT512" s="237" t="s">
        <v>154</v>
      </c>
      <c r="AU512" s="237" t="s">
        <v>82</v>
      </c>
      <c r="AY512" s="17" t="s">
        <v>152</v>
      </c>
      <c r="BE512" s="238">
        <f>IF(N512="základní",J512,0)</f>
        <v>0</v>
      </c>
      <c r="BF512" s="238">
        <f>IF(N512="snížená",J512,0)</f>
        <v>0</v>
      </c>
      <c r="BG512" s="238">
        <f>IF(N512="zákl. přenesená",J512,0)</f>
        <v>0</v>
      </c>
      <c r="BH512" s="238">
        <f>IF(N512="sníž. přenesená",J512,0)</f>
        <v>0</v>
      </c>
      <c r="BI512" s="238">
        <f>IF(N512="nulová",J512,0)</f>
        <v>0</v>
      </c>
      <c r="BJ512" s="17" t="s">
        <v>80</v>
      </c>
      <c r="BK512" s="238">
        <f>ROUND(I512*H512,2)</f>
        <v>0</v>
      </c>
      <c r="BL512" s="17" t="s">
        <v>191</v>
      </c>
      <c r="BM512" s="237" t="s">
        <v>603</v>
      </c>
    </row>
    <row r="513" s="2" customFormat="1">
      <c r="A513" s="38"/>
      <c r="B513" s="39"/>
      <c r="C513" s="40"/>
      <c r="D513" s="239" t="s">
        <v>160</v>
      </c>
      <c r="E513" s="40"/>
      <c r="F513" s="240" t="s">
        <v>488</v>
      </c>
      <c r="G513" s="40"/>
      <c r="H513" s="40"/>
      <c r="I513" s="241"/>
      <c r="J513" s="40"/>
      <c r="K513" s="40"/>
      <c r="L513" s="44"/>
      <c r="M513" s="242"/>
      <c r="N513" s="243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160</v>
      </c>
      <c r="AU513" s="17" t="s">
        <v>82</v>
      </c>
    </row>
    <row r="514" s="2" customFormat="1">
      <c r="A514" s="38"/>
      <c r="B514" s="39"/>
      <c r="C514" s="40"/>
      <c r="D514" s="244" t="s">
        <v>162</v>
      </c>
      <c r="E514" s="40"/>
      <c r="F514" s="245" t="s">
        <v>489</v>
      </c>
      <c r="G514" s="40"/>
      <c r="H514" s="40"/>
      <c r="I514" s="241"/>
      <c r="J514" s="40"/>
      <c r="K514" s="40"/>
      <c r="L514" s="44"/>
      <c r="M514" s="242"/>
      <c r="N514" s="243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162</v>
      </c>
      <c r="AU514" s="17" t="s">
        <v>82</v>
      </c>
    </row>
    <row r="515" s="13" customFormat="1">
      <c r="A515" s="13"/>
      <c r="B515" s="246"/>
      <c r="C515" s="247"/>
      <c r="D515" s="239" t="s">
        <v>164</v>
      </c>
      <c r="E515" s="248" t="s">
        <v>1</v>
      </c>
      <c r="F515" s="249" t="s">
        <v>1049</v>
      </c>
      <c r="G515" s="247"/>
      <c r="H515" s="250">
        <v>11</v>
      </c>
      <c r="I515" s="251"/>
      <c r="J515" s="247"/>
      <c r="K515" s="247"/>
      <c r="L515" s="252"/>
      <c r="M515" s="253"/>
      <c r="N515" s="254"/>
      <c r="O515" s="254"/>
      <c r="P515" s="254"/>
      <c r="Q515" s="254"/>
      <c r="R515" s="254"/>
      <c r="S515" s="254"/>
      <c r="T515" s="25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6" t="s">
        <v>164</v>
      </c>
      <c r="AU515" s="256" t="s">
        <v>82</v>
      </c>
      <c r="AV515" s="13" t="s">
        <v>82</v>
      </c>
      <c r="AW515" s="13" t="s">
        <v>30</v>
      </c>
      <c r="AX515" s="13" t="s">
        <v>73</v>
      </c>
      <c r="AY515" s="256" t="s">
        <v>152</v>
      </c>
    </row>
    <row r="516" s="14" customFormat="1">
      <c r="A516" s="14"/>
      <c r="B516" s="257"/>
      <c r="C516" s="258"/>
      <c r="D516" s="239" t="s">
        <v>164</v>
      </c>
      <c r="E516" s="259" t="s">
        <v>1</v>
      </c>
      <c r="F516" s="260" t="s">
        <v>166</v>
      </c>
      <c r="G516" s="258"/>
      <c r="H516" s="261">
        <v>11</v>
      </c>
      <c r="I516" s="262"/>
      <c r="J516" s="258"/>
      <c r="K516" s="258"/>
      <c r="L516" s="263"/>
      <c r="M516" s="264"/>
      <c r="N516" s="265"/>
      <c r="O516" s="265"/>
      <c r="P516" s="265"/>
      <c r="Q516" s="265"/>
      <c r="R516" s="265"/>
      <c r="S516" s="265"/>
      <c r="T516" s="266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7" t="s">
        <v>164</v>
      </c>
      <c r="AU516" s="267" t="s">
        <v>82</v>
      </c>
      <c r="AV516" s="14" t="s">
        <v>159</v>
      </c>
      <c r="AW516" s="14" t="s">
        <v>30</v>
      </c>
      <c r="AX516" s="14" t="s">
        <v>80</v>
      </c>
      <c r="AY516" s="267" t="s">
        <v>152</v>
      </c>
    </row>
    <row r="517" s="2" customFormat="1" ht="16.5" customHeight="1">
      <c r="A517" s="38"/>
      <c r="B517" s="39"/>
      <c r="C517" s="226" t="s">
        <v>377</v>
      </c>
      <c r="D517" s="226" t="s">
        <v>154</v>
      </c>
      <c r="E517" s="227" t="s">
        <v>498</v>
      </c>
      <c r="F517" s="228" t="s">
        <v>499</v>
      </c>
      <c r="G517" s="229" t="s">
        <v>270</v>
      </c>
      <c r="H517" s="230">
        <v>27.600000000000001</v>
      </c>
      <c r="I517" s="231"/>
      <c r="J517" s="232">
        <f>ROUND(I517*H517,2)</f>
        <v>0</v>
      </c>
      <c r="K517" s="228" t="s">
        <v>158</v>
      </c>
      <c r="L517" s="44"/>
      <c r="M517" s="233" t="s">
        <v>1</v>
      </c>
      <c r="N517" s="234" t="s">
        <v>38</v>
      </c>
      <c r="O517" s="91"/>
      <c r="P517" s="235">
        <f>O517*H517</f>
        <v>0</v>
      </c>
      <c r="Q517" s="235">
        <v>0</v>
      </c>
      <c r="R517" s="235">
        <f>Q517*H517</f>
        <v>0</v>
      </c>
      <c r="S517" s="235">
        <v>0.0025999999999999999</v>
      </c>
      <c r="T517" s="236">
        <f>S517*H517</f>
        <v>0.071760000000000004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37" t="s">
        <v>191</v>
      </c>
      <c r="AT517" s="237" t="s">
        <v>154</v>
      </c>
      <c r="AU517" s="237" t="s">
        <v>82</v>
      </c>
      <c r="AY517" s="17" t="s">
        <v>152</v>
      </c>
      <c r="BE517" s="238">
        <f>IF(N517="základní",J517,0)</f>
        <v>0</v>
      </c>
      <c r="BF517" s="238">
        <f>IF(N517="snížená",J517,0)</f>
        <v>0</v>
      </c>
      <c r="BG517" s="238">
        <f>IF(N517="zákl. přenesená",J517,0)</f>
        <v>0</v>
      </c>
      <c r="BH517" s="238">
        <f>IF(N517="sníž. přenesená",J517,0)</f>
        <v>0</v>
      </c>
      <c r="BI517" s="238">
        <f>IF(N517="nulová",J517,0)</f>
        <v>0</v>
      </c>
      <c r="BJ517" s="17" t="s">
        <v>80</v>
      </c>
      <c r="BK517" s="238">
        <f>ROUND(I517*H517,2)</f>
        <v>0</v>
      </c>
      <c r="BL517" s="17" t="s">
        <v>191</v>
      </c>
      <c r="BM517" s="237" t="s">
        <v>612</v>
      </c>
    </row>
    <row r="518" s="2" customFormat="1">
      <c r="A518" s="38"/>
      <c r="B518" s="39"/>
      <c r="C518" s="40"/>
      <c r="D518" s="239" t="s">
        <v>160</v>
      </c>
      <c r="E518" s="40"/>
      <c r="F518" s="240" t="s">
        <v>501</v>
      </c>
      <c r="G518" s="40"/>
      <c r="H518" s="40"/>
      <c r="I518" s="241"/>
      <c r="J518" s="40"/>
      <c r="K518" s="40"/>
      <c r="L518" s="44"/>
      <c r="M518" s="242"/>
      <c r="N518" s="243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160</v>
      </c>
      <c r="AU518" s="17" t="s">
        <v>82</v>
      </c>
    </row>
    <row r="519" s="2" customFormat="1">
      <c r="A519" s="38"/>
      <c r="B519" s="39"/>
      <c r="C519" s="40"/>
      <c r="D519" s="244" t="s">
        <v>162</v>
      </c>
      <c r="E519" s="40"/>
      <c r="F519" s="245" t="s">
        <v>502</v>
      </c>
      <c r="G519" s="40"/>
      <c r="H519" s="40"/>
      <c r="I519" s="241"/>
      <c r="J519" s="40"/>
      <c r="K519" s="40"/>
      <c r="L519" s="44"/>
      <c r="M519" s="242"/>
      <c r="N519" s="243"/>
      <c r="O519" s="91"/>
      <c r="P519" s="91"/>
      <c r="Q519" s="91"/>
      <c r="R519" s="91"/>
      <c r="S519" s="91"/>
      <c r="T519" s="92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162</v>
      </c>
      <c r="AU519" s="17" t="s">
        <v>82</v>
      </c>
    </row>
    <row r="520" s="15" customFormat="1">
      <c r="A520" s="15"/>
      <c r="B520" s="268"/>
      <c r="C520" s="269"/>
      <c r="D520" s="239" t="s">
        <v>164</v>
      </c>
      <c r="E520" s="270" t="s">
        <v>1</v>
      </c>
      <c r="F520" s="271" t="s">
        <v>250</v>
      </c>
      <c r="G520" s="269"/>
      <c r="H520" s="270" t="s">
        <v>1</v>
      </c>
      <c r="I520" s="272"/>
      <c r="J520" s="269"/>
      <c r="K520" s="269"/>
      <c r="L520" s="273"/>
      <c r="M520" s="274"/>
      <c r="N520" s="275"/>
      <c r="O520" s="275"/>
      <c r="P520" s="275"/>
      <c r="Q520" s="275"/>
      <c r="R520" s="275"/>
      <c r="S520" s="275"/>
      <c r="T520" s="276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7" t="s">
        <v>164</v>
      </c>
      <c r="AU520" s="277" t="s">
        <v>82</v>
      </c>
      <c r="AV520" s="15" t="s">
        <v>80</v>
      </c>
      <c r="AW520" s="15" t="s">
        <v>30</v>
      </c>
      <c r="AX520" s="15" t="s">
        <v>73</v>
      </c>
      <c r="AY520" s="277" t="s">
        <v>152</v>
      </c>
    </row>
    <row r="521" s="13" customFormat="1">
      <c r="A521" s="13"/>
      <c r="B521" s="246"/>
      <c r="C521" s="247"/>
      <c r="D521" s="239" t="s">
        <v>164</v>
      </c>
      <c r="E521" s="248" t="s">
        <v>1</v>
      </c>
      <c r="F521" s="249" t="s">
        <v>1050</v>
      </c>
      <c r="G521" s="247"/>
      <c r="H521" s="250">
        <v>27.600000000000001</v>
      </c>
      <c r="I521" s="251"/>
      <c r="J521" s="247"/>
      <c r="K521" s="247"/>
      <c r="L521" s="252"/>
      <c r="M521" s="253"/>
      <c r="N521" s="254"/>
      <c r="O521" s="254"/>
      <c r="P521" s="254"/>
      <c r="Q521" s="254"/>
      <c r="R521" s="254"/>
      <c r="S521" s="254"/>
      <c r="T521" s="25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6" t="s">
        <v>164</v>
      </c>
      <c r="AU521" s="256" t="s">
        <v>82</v>
      </c>
      <c r="AV521" s="13" t="s">
        <v>82</v>
      </c>
      <c r="AW521" s="13" t="s">
        <v>30</v>
      </c>
      <c r="AX521" s="13" t="s">
        <v>73</v>
      </c>
      <c r="AY521" s="256" t="s">
        <v>152</v>
      </c>
    </row>
    <row r="522" s="14" customFormat="1">
      <c r="A522" s="14"/>
      <c r="B522" s="257"/>
      <c r="C522" s="258"/>
      <c r="D522" s="239" t="s">
        <v>164</v>
      </c>
      <c r="E522" s="259" t="s">
        <v>1</v>
      </c>
      <c r="F522" s="260" t="s">
        <v>166</v>
      </c>
      <c r="G522" s="258"/>
      <c r="H522" s="261">
        <v>27.600000000000001</v>
      </c>
      <c r="I522" s="262"/>
      <c r="J522" s="258"/>
      <c r="K522" s="258"/>
      <c r="L522" s="263"/>
      <c r="M522" s="264"/>
      <c r="N522" s="265"/>
      <c r="O522" s="265"/>
      <c r="P522" s="265"/>
      <c r="Q522" s="265"/>
      <c r="R522" s="265"/>
      <c r="S522" s="265"/>
      <c r="T522" s="26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7" t="s">
        <v>164</v>
      </c>
      <c r="AU522" s="267" t="s">
        <v>82</v>
      </c>
      <c r="AV522" s="14" t="s">
        <v>159</v>
      </c>
      <c r="AW522" s="14" t="s">
        <v>30</v>
      </c>
      <c r="AX522" s="14" t="s">
        <v>80</v>
      </c>
      <c r="AY522" s="267" t="s">
        <v>152</v>
      </c>
    </row>
    <row r="523" s="2" customFormat="1" ht="16.5" customHeight="1">
      <c r="A523" s="38"/>
      <c r="B523" s="39"/>
      <c r="C523" s="226" t="s">
        <v>1051</v>
      </c>
      <c r="D523" s="226" t="s">
        <v>154</v>
      </c>
      <c r="E523" s="227" t="s">
        <v>506</v>
      </c>
      <c r="F523" s="228" t="s">
        <v>507</v>
      </c>
      <c r="G523" s="229" t="s">
        <v>174</v>
      </c>
      <c r="H523" s="230">
        <v>30</v>
      </c>
      <c r="I523" s="231"/>
      <c r="J523" s="232">
        <f>ROUND(I523*H523,2)</f>
        <v>0</v>
      </c>
      <c r="K523" s="228" t="s">
        <v>158</v>
      </c>
      <c r="L523" s="44"/>
      <c r="M523" s="233" t="s">
        <v>1</v>
      </c>
      <c r="N523" s="234" t="s">
        <v>38</v>
      </c>
      <c r="O523" s="91"/>
      <c r="P523" s="235">
        <f>O523*H523</f>
        <v>0</v>
      </c>
      <c r="Q523" s="235">
        <v>0</v>
      </c>
      <c r="R523" s="235">
        <f>Q523*H523</f>
        <v>0</v>
      </c>
      <c r="S523" s="235">
        <v>0.0094000000000000004</v>
      </c>
      <c r="T523" s="236">
        <f>S523*H523</f>
        <v>0.28200000000000003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37" t="s">
        <v>191</v>
      </c>
      <c r="AT523" s="237" t="s">
        <v>154</v>
      </c>
      <c r="AU523" s="237" t="s">
        <v>82</v>
      </c>
      <c r="AY523" s="17" t="s">
        <v>152</v>
      </c>
      <c r="BE523" s="238">
        <f>IF(N523="základní",J523,0)</f>
        <v>0</v>
      </c>
      <c r="BF523" s="238">
        <f>IF(N523="snížená",J523,0)</f>
        <v>0</v>
      </c>
      <c r="BG523" s="238">
        <f>IF(N523="zákl. přenesená",J523,0)</f>
        <v>0</v>
      </c>
      <c r="BH523" s="238">
        <f>IF(N523="sníž. přenesená",J523,0)</f>
        <v>0</v>
      </c>
      <c r="BI523" s="238">
        <f>IF(N523="nulová",J523,0)</f>
        <v>0</v>
      </c>
      <c r="BJ523" s="17" t="s">
        <v>80</v>
      </c>
      <c r="BK523" s="238">
        <f>ROUND(I523*H523,2)</f>
        <v>0</v>
      </c>
      <c r="BL523" s="17" t="s">
        <v>191</v>
      </c>
      <c r="BM523" s="237" t="s">
        <v>618</v>
      </c>
    </row>
    <row r="524" s="2" customFormat="1">
      <c r="A524" s="38"/>
      <c r="B524" s="39"/>
      <c r="C524" s="40"/>
      <c r="D524" s="239" t="s">
        <v>160</v>
      </c>
      <c r="E524" s="40"/>
      <c r="F524" s="240" t="s">
        <v>509</v>
      </c>
      <c r="G524" s="40"/>
      <c r="H524" s="40"/>
      <c r="I524" s="241"/>
      <c r="J524" s="40"/>
      <c r="K524" s="40"/>
      <c r="L524" s="44"/>
      <c r="M524" s="242"/>
      <c r="N524" s="243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160</v>
      </c>
      <c r="AU524" s="17" t="s">
        <v>82</v>
      </c>
    </row>
    <row r="525" s="2" customFormat="1">
      <c r="A525" s="38"/>
      <c r="B525" s="39"/>
      <c r="C525" s="40"/>
      <c r="D525" s="244" t="s">
        <v>162</v>
      </c>
      <c r="E525" s="40"/>
      <c r="F525" s="245" t="s">
        <v>510</v>
      </c>
      <c r="G525" s="40"/>
      <c r="H525" s="40"/>
      <c r="I525" s="241"/>
      <c r="J525" s="40"/>
      <c r="K525" s="40"/>
      <c r="L525" s="44"/>
      <c r="M525" s="242"/>
      <c r="N525" s="243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162</v>
      </c>
      <c r="AU525" s="17" t="s">
        <v>82</v>
      </c>
    </row>
    <row r="526" s="15" customFormat="1">
      <c r="A526" s="15"/>
      <c r="B526" s="268"/>
      <c r="C526" s="269"/>
      <c r="D526" s="239" t="s">
        <v>164</v>
      </c>
      <c r="E526" s="270" t="s">
        <v>1</v>
      </c>
      <c r="F526" s="271" t="s">
        <v>250</v>
      </c>
      <c r="G526" s="269"/>
      <c r="H526" s="270" t="s">
        <v>1</v>
      </c>
      <c r="I526" s="272"/>
      <c r="J526" s="269"/>
      <c r="K526" s="269"/>
      <c r="L526" s="273"/>
      <c r="M526" s="274"/>
      <c r="N526" s="275"/>
      <c r="O526" s="275"/>
      <c r="P526" s="275"/>
      <c r="Q526" s="275"/>
      <c r="R526" s="275"/>
      <c r="S526" s="275"/>
      <c r="T526" s="276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7" t="s">
        <v>164</v>
      </c>
      <c r="AU526" s="277" t="s">
        <v>82</v>
      </c>
      <c r="AV526" s="15" t="s">
        <v>80</v>
      </c>
      <c r="AW526" s="15" t="s">
        <v>30</v>
      </c>
      <c r="AX526" s="15" t="s">
        <v>73</v>
      </c>
      <c r="AY526" s="277" t="s">
        <v>152</v>
      </c>
    </row>
    <row r="527" s="13" customFormat="1">
      <c r="A527" s="13"/>
      <c r="B527" s="246"/>
      <c r="C527" s="247"/>
      <c r="D527" s="239" t="s">
        <v>164</v>
      </c>
      <c r="E527" s="248" t="s">
        <v>1</v>
      </c>
      <c r="F527" s="249" t="s">
        <v>215</v>
      </c>
      <c r="G527" s="247"/>
      <c r="H527" s="250">
        <v>30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6" t="s">
        <v>164</v>
      </c>
      <c r="AU527" s="256" t="s">
        <v>82</v>
      </c>
      <c r="AV527" s="13" t="s">
        <v>82</v>
      </c>
      <c r="AW527" s="13" t="s">
        <v>30</v>
      </c>
      <c r="AX527" s="13" t="s">
        <v>73</v>
      </c>
      <c r="AY527" s="256" t="s">
        <v>152</v>
      </c>
    </row>
    <row r="528" s="14" customFormat="1">
      <c r="A528" s="14"/>
      <c r="B528" s="257"/>
      <c r="C528" s="258"/>
      <c r="D528" s="239" t="s">
        <v>164</v>
      </c>
      <c r="E528" s="259" t="s">
        <v>1</v>
      </c>
      <c r="F528" s="260" t="s">
        <v>166</v>
      </c>
      <c r="G528" s="258"/>
      <c r="H528" s="261">
        <v>30</v>
      </c>
      <c r="I528" s="262"/>
      <c r="J528" s="258"/>
      <c r="K528" s="258"/>
      <c r="L528" s="263"/>
      <c r="M528" s="264"/>
      <c r="N528" s="265"/>
      <c r="O528" s="265"/>
      <c r="P528" s="265"/>
      <c r="Q528" s="265"/>
      <c r="R528" s="265"/>
      <c r="S528" s="265"/>
      <c r="T528" s="26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7" t="s">
        <v>164</v>
      </c>
      <c r="AU528" s="267" t="s">
        <v>82</v>
      </c>
      <c r="AV528" s="14" t="s">
        <v>159</v>
      </c>
      <c r="AW528" s="14" t="s">
        <v>30</v>
      </c>
      <c r="AX528" s="14" t="s">
        <v>80</v>
      </c>
      <c r="AY528" s="267" t="s">
        <v>152</v>
      </c>
    </row>
    <row r="529" s="2" customFormat="1" ht="16.5" customHeight="1">
      <c r="A529" s="38"/>
      <c r="B529" s="39"/>
      <c r="C529" s="226" t="s">
        <v>382</v>
      </c>
      <c r="D529" s="226" t="s">
        <v>154</v>
      </c>
      <c r="E529" s="227" t="s">
        <v>1052</v>
      </c>
      <c r="F529" s="228" t="s">
        <v>1053</v>
      </c>
      <c r="G529" s="229" t="s">
        <v>270</v>
      </c>
      <c r="H529" s="230">
        <v>14.5</v>
      </c>
      <c r="I529" s="231"/>
      <c r="J529" s="232">
        <f>ROUND(I529*H529,2)</f>
        <v>0</v>
      </c>
      <c r="K529" s="228" t="s">
        <v>158</v>
      </c>
      <c r="L529" s="44"/>
      <c r="M529" s="233" t="s">
        <v>1</v>
      </c>
      <c r="N529" s="234" t="s">
        <v>38</v>
      </c>
      <c r="O529" s="91"/>
      <c r="P529" s="235">
        <f>O529*H529</f>
        <v>0</v>
      </c>
      <c r="Q529" s="235">
        <v>0</v>
      </c>
      <c r="R529" s="235">
        <f>Q529*H529</f>
        <v>0</v>
      </c>
      <c r="S529" s="235">
        <v>0.0039399999999999999</v>
      </c>
      <c r="T529" s="236">
        <f>S529*H529</f>
        <v>0.05713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7" t="s">
        <v>191</v>
      </c>
      <c r="AT529" s="237" t="s">
        <v>154</v>
      </c>
      <c r="AU529" s="237" t="s">
        <v>82</v>
      </c>
      <c r="AY529" s="17" t="s">
        <v>152</v>
      </c>
      <c r="BE529" s="238">
        <f>IF(N529="základní",J529,0)</f>
        <v>0</v>
      </c>
      <c r="BF529" s="238">
        <f>IF(N529="snížená",J529,0)</f>
        <v>0</v>
      </c>
      <c r="BG529" s="238">
        <f>IF(N529="zákl. přenesená",J529,0)</f>
        <v>0</v>
      </c>
      <c r="BH529" s="238">
        <f>IF(N529="sníž. přenesená",J529,0)</f>
        <v>0</v>
      </c>
      <c r="BI529" s="238">
        <f>IF(N529="nulová",J529,0)</f>
        <v>0</v>
      </c>
      <c r="BJ529" s="17" t="s">
        <v>80</v>
      </c>
      <c r="BK529" s="238">
        <f>ROUND(I529*H529,2)</f>
        <v>0</v>
      </c>
      <c r="BL529" s="17" t="s">
        <v>191</v>
      </c>
      <c r="BM529" s="237" t="s">
        <v>624</v>
      </c>
    </row>
    <row r="530" s="2" customFormat="1">
      <c r="A530" s="38"/>
      <c r="B530" s="39"/>
      <c r="C530" s="40"/>
      <c r="D530" s="239" t="s">
        <v>160</v>
      </c>
      <c r="E530" s="40"/>
      <c r="F530" s="240" t="s">
        <v>1054</v>
      </c>
      <c r="G530" s="40"/>
      <c r="H530" s="40"/>
      <c r="I530" s="241"/>
      <c r="J530" s="40"/>
      <c r="K530" s="40"/>
      <c r="L530" s="44"/>
      <c r="M530" s="242"/>
      <c r="N530" s="243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160</v>
      </c>
      <c r="AU530" s="17" t="s">
        <v>82</v>
      </c>
    </row>
    <row r="531" s="2" customFormat="1">
      <c r="A531" s="38"/>
      <c r="B531" s="39"/>
      <c r="C531" s="40"/>
      <c r="D531" s="244" t="s">
        <v>162</v>
      </c>
      <c r="E531" s="40"/>
      <c r="F531" s="245" t="s">
        <v>1055</v>
      </c>
      <c r="G531" s="40"/>
      <c r="H531" s="40"/>
      <c r="I531" s="241"/>
      <c r="J531" s="40"/>
      <c r="K531" s="40"/>
      <c r="L531" s="44"/>
      <c r="M531" s="242"/>
      <c r="N531" s="243"/>
      <c r="O531" s="91"/>
      <c r="P531" s="91"/>
      <c r="Q531" s="91"/>
      <c r="R531" s="91"/>
      <c r="S531" s="91"/>
      <c r="T531" s="92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162</v>
      </c>
      <c r="AU531" s="17" t="s">
        <v>82</v>
      </c>
    </row>
    <row r="532" s="15" customFormat="1">
      <c r="A532" s="15"/>
      <c r="B532" s="268"/>
      <c r="C532" s="269"/>
      <c r="D532" s="239" t="s">
        <v>164</v>
      </c>
      <c r="E532" s="270" t="s">
        <v>1</v>
      </c>
      <c r="F532" s="271" t="s">
        <v>250</v>
      </c>
      <c r="G532" s="269"/>
      <c r="H532" s="270" t="s">
        <v>1</v>
      </c>
      <c r="I532" s="272"/>
      <c r="J532" s="269"/>
      <c r="K532" s="269"/>
      <c r="L532" s="273"/>
      <c r="M532" s="274"/>
      <c r="N532" s="275"/>
      <c r="O532" s="275"/>
      <c r="P532" s="275"/>
      <c r="Q532" s="275"/>
      <c r="R532" s="275"/>
      <c r="S532" s="275"/>
      <c r="T532" s="276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77" t="s">
        <v>164</v>
      </c>
      <c r="AU532" s="277" t="s">
        <v>82</v>
      </c>
      <c r="AV532" s="15" t="s">
        <v>80</v>
      </c>
      <c r="AW532" s="15" t="s">
        <v>30</v>
      </c>
      <c r="AX532" s="15" t="s">
        <v>73</v>
      </c>
      <c r="AY532" s="277" t="s">
        <v>152</v>
      </c>
    </row>
    <row r="533" s="13" customFormat="1">
      <c r="A533" s="13"/>
      <c r="B533" s="246"/>
      <c r="C533" s="247"/>
      <c r="D533" s="239" t="s">
        <v>164</v>
      </c>
      <c r="E533" s="248" t="s">
        <v>1</v>
      </c>
      <c r="F533" s="249" t="s">
        <v>1056</v>
      </c>
      <c r="G533" s="247"/>
      <c r="H533" s="250">
        <v>14.5</v>
      </c>
      <c r="I533" s="251"/>
      <c r="J533" s="247"/>
      <c r="K533" s="247"/>
      <c r="L533" s="252"/>
      <c r="M533" s="253"/>
      <c r="N533" s="254"/>
      <c r="O533" s="254"/>
      <c r="P533" s="254"/>
      <c r="Q533" s="254"/>
      <c r="R533" s="254"/>
      <c r="S533" s="254"/>
      <c r="T533" s="25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6" t="s">
        <v>164</v>
      </c>
      <c r="AU533" s="256" t="s">
        <v>82</v>
      </c>
      <c r="AV533" s="13" t="s">
        <v>82</v>
      </c>
      <c r="AW533" s="13" t="s">
        <v>30</v>
      </c>
      <c r="AX533" s="13" t="s">
        <v>73</v>
      </c>
      <c r="AY533" s="256" t="s">
        <v>152</v>
      </c>
    </row>
    <row r="534" s="14" customFormat="1">
      <c r="A534" s="14"/>
      <c r="B534" s="257"/>
      <c r="C534" s="258"/>
      <c r="D534" s="239" t="s">
        <v>164</v>
      </c>
      <c r="E534" s="259" t="s">
        <v>1</v>
      </c>
      <c r="F534" s="260" t="s">
        <v>166</v>
      </c>
      <c r="G534" s="258"/>
      <c r="H534" s="261">
        <v>14.5</v>
      </c>
      <c r="I534" s="262"/>
      <c r="J534" s="258"/>
      <c r="K534" s="258"/>
      <c r="L534" s="263"/>
      <c r="M534" s="264"/>
      <c r="N534" s="265"/>
      <c r="O534" s="265"/>
      <c r="P534" s="265"/>
      <c r="Q534" s="265"/>
      <c r="R534" s="265"/>
      <c r="S534" s="265"/>
      <c r="T534" s="26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7" t="s">
        <v>164</v>
      </c>
      <c r="AU534" s="267" t="s">
        <v>82</v>
      </c>
      <c r="AV534" s="14" t="s">
        <v>159</v>
      </c>
      <c r="AW534" s="14" t="s">
        <v>30</v>
      </c>
      <c r="AX534" s="14" t="s">
        <v>80</v>
      </c>
      <c r="AY534" s="267" t="s">
        <v>152</v>
      </c>
    </row>
    <row r="535" s="12" customFormat="1" ht="22.8" customHeight="1">
      <c r="A535" s="12"/>
      <c r="B535" s="210"/>
      <c r="C535" s="211"/>
      <c r="D535" s="212" t="s">
        <v>72</v>
      </c>
      <c r="E535" s="224" t="s">
        <v>531</v>
      </c>
      <c r="F535" s="224" t="s">
        <v>532</v>
      </c>
      <c r="G535" s="211"/>
      <c r="H535" s="211"/>
      <c r="I535" s="214"/>
      <c r="J535" s="225">
        <f>BK535</f>
        <v>0</v>
      </c>
      <c r="K535" s="211"/>
      <c r="L535" s="216"/>
      <c r="M535" s="217"/>
      <c r="N535" s="218"/>
      <c r="O535" s="218"/>
      <c r="P535" s="219">
        <f>SUM(P536:P549)</f>
        <v>0</v>
      </c>
      <c r="Q535" s="218"/>
      <c r="R535" s="219">
        <f>SUM(R536:R549)</f>
        <v>0.033890000000000003</v>
      </c>
      <c r="S535" s="218"/>
      <c r="T535" s="220">
        <f>SUM(T536:T549)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21" t="s">
        <v>82</v>
      </c>
      <c r="AT535" s="222" t="s">
        <v>72</v>
      </c>
      <c r="AU535" s="222" t="s">
        <v>80</v>
      </c>
      <c r="AY535" s="221" t="s">
        <v>152</v>
      </c>
      <c r="BK535" s="223">
        <f>SUM(BK536:BK549)</f>
        <v>0</v>
      </c>
    </row>
    <row r="536" s="2" customFormat="1" ht="24.15" customHeight="1">
      <c r="A536" s="38"/>
      <c r="B536" s="39"/>
      <c r="C536" s="226" t="s">
        <v>1057</v>
      </c>
      <c r="D536" s="226" t="s">
        <v>154</v>
      </c>
      <c r="E536" s="227" t="s">
        <v>811</v>
      </c>
      <c r="F536" s="228" t="s">
        <v>812</v>
      </c>
      <c r="G536" s="229" t="s">
        <v>536</v>
      </c>
      <c r="H536" s="230">
        <v>31.5</v>
      </c>
      <c r="I536" s="231"/>
      <c r="J536" s="232">
        <f>ROUND(I536*H536,2)</f>
        <v>0</v>
      </c>
      <c r="K536" s="228" t="s">
        <v>158</v>
      </c>
      <c r="L536" s="44"/>
      <c r="M536" s="233" t="s">
        <v>1</v>
      </c>
      <c r="N536" s="234" t="s">
        <v>38</v>
      </c>
      <c r="O536" s="91"/>
      <c r="P536" s="235">
        <f>O536*H536</f>
        <v>0</v>
      </c>
      <c r="Q536" s="235">
        <v>6.0000000000000002E-05</v>
      </c>
      <c r="R536" s="235">
        <f>Q536*H536</f>
        <v>0.00189</v>
      </c>
      <c r="S536" s="235">
        <v>0</v>
      </c>
      <c r="T536" s="23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37" t="s">
        <v>191</v>
      </c>
      <c r="AT536" s="237" t="s">
        <v>154</v>
      </c>
      <c r="AU536" s="237" t="s">
        <v>82</v>
      </c>
      <c r="AY536" s="17" t="s">
        <v>152</v>
      </c>
      <c r="BE536" s="238">
        <f>IF(N536="základní",J536,0)</f>
        <v>0</v>
      </c>
      <c r="BF536" s="238">
        <f>IF(N536="snížená",J536,0)</f>
        <v>0</v>
      </c>
      <c r="BG536" s="238">
        <f>IF(N536="zákl. přenesená",J536,0)</f>
        <v>0</v>
      </c>
      <c r="BH536" s="238">
        <f>IF(N536="sníž. přenesená",J536,0)</f>
        <v>0</v>
      </c>
      <c r="BI536" s="238">
        <f>IF(N536="nulová",J536,0)</f>
        <v>0</v>
      </c>
      <c r="BJ536" s="17" t="s">
        <v>80</v>
      </c>
      <c r="BK536" s="238">
        <f>ROUND(I536*H536,2)</f>
        <v>0</v>
      </c>
      <c r="BL536" s="17" t="s">
        <v>191</v>
      </c>
      <c r="BM536" s="237" t="s">
        <v>635</v>
      </c>
    </row>
    <row r="537" s="2" customFormat="1">
      <c r="A537" s="38"/>
      <c r="B537" s="39"/>
      <c r="C537" s="40"/>
      <c r="D537" s="239" t="s">
        <v>160</v>
      </c>
      <c r="E537" s="40"/>
      <c r="F537" s="240" t="s">
        <v>814</v>
      </c>
      <c r="G537" s="40"/>
      <c r="H537" s="40"/>
      <c r="I537" s="241"/>
      <c r="J537" s="40"/>
      <c r="K537" s="40"/>
      <c r="L537" s="44"/>
      <c r="M537" s="242"/>
      <c r="N537" s="243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160</v>
      </c>
      <c r="AU537" s="17" t="s">
        <v>82</v>
      </c>
    </row>
    <row r="538" s="2" customFormat="1">
      <c r="A538" s="38"/>
      <c r="B538" s="39"/>
      <c r="C538" s="40"/>
      <c r="D538" s="244" t="s">
        <v>162</v>
      </c>
      <c r="E538" s="40"/>
      <c r="F538" s="245" t="s">
        <v>815</v>
      </c>
      <c r="G538" s="40"/>
      <c r="H538" s="40"/>
      <c r="I538" s="241"/>
      <c r="J538" s="40"/>
      <c r="K538" s="40"/>
      <c r="L538" s="44"/>
      <c r="M538" s="242"/>
      <c r="N538" s="243"/>
      <c r="O538" s="91"/>
      <c r="P538" s="91"/>
      <c r="Q538" s="91"/>
      <c r="R538" s="91"/>
      <c r="S538" s="91"/>
      <c r="T538" s="92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162</v>
      </c>
      <c r="AU538" s="17" t="s">
        <v>82</v>
      </c>
    </row>
    <row r="539" s="15" customFormat="1">
      <c r="A539" s="15"/>
      <c r="B539" s="268"/>
      <c r="C539" s="269"/>
      <c r="D539" s="239" t="s">
        <v>164</v>
      </c>
      <c r="E539" s="270" t="s">
        <v>1</v>
      </c>
      <c r="F539" s="271" t="s">
        <v>816</v>
      </c>
      <c r="G539" s="269"/>
      <c r="H539" s="270" t="s">
        <v>1</v>
      </c>
      <c r="I539" s="272"/>
      <c r="J539" s="269"/>
      <c r="K539" s="269"/>
      <c r="L539" s="273"/>
      <c r="M539" s="274"/>
      <c r="N539" s="275"/>
      <c r="O539" s="275"/>
      <c r="P539" s="275"/>
      <c r="Q539" s="275"/>
      <c r="R539" s="275"/>
      <c r="S539" s="275"/>
      <c r="T539" s="276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7" t="s">
        <v>164</v>
      </c>
      <c r="AU539" s="277" t="s">
        <v>82</v>
      </c>
      <c r="AV539" s="15" t="s">
        <v>80</v>
      </c>
      <c r="AW539" s="15" t="s">
        <v>30</v>
      </c>
      <c r="AX539" s="15" t="s">
        <v>73</v>
      </c>
      <c r="AY539" s="277" t="s">
        <v>152</v>
      </c>
    </row>
    <row r="540" s="15" customFormat="1">
      <c r="A540" s="15"/>
      <c r="B540" s="268"/>
      <c r="C540" s="269"/>
      <c r="D540" s="239" t="s">
        <v>164</v>
      </c>
      <c r="E540" s="270" t="s">
        <v>1</v>
      </c>
      <c r="F540" s="271" t="s">
        <v>817</v>
      </c>
      <c r="G540" s="269"/>
      <c r="H540" s="270" t="s">
        <v>1</v>
      </c>
      <c r="I540" s="272"/>
      <c r="J540" s="269"/>
      <c r="K540" s="269"/>
      <c r="L540" s="273"/>
      <c r="M540" s="274"/>
      <c r="N540" s="275"/>
      <c r="O540" s="275"/>
      <c r="P540" s="275"/>
      <c r="Q540" s="275"/>
      <c r="R540" s="275"/>
      <c r="S540" s="275"/>
      <c r="T540" s="276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77" t="s">
        <v>164</v>
      </c>
      <c r="AU540" s="277" t="s">
        <v>82</v>
      </c>
      <c r="AV540" s="15" t="s">
        <v>80</v>
      </c>
      <c r="AW540" s="15" t="s">
        <v>30</v>
      </c>
      <c r="AX540" s="15" t="s">
        <v>73</v>
      </c>
      <c r="AY540" s="277" t="s">
        <v>152</v>
      </c>
    </row>
    <row r="541" s="15" customFormat="1">
      <c r="A541" s="15"/>
      <c r="B541" s="268"/>
      <c r="C541" s="269"/>
      <c r="D541" s="239" t="s">
        <v>164</v>
      </c>
      <c r="E541" s="270" t="s">
        <v>1</v>
      </c>
      <c r="F541" s="271" t="s">
        <v>818</v>
      </c>
      <c r="G541" s="269"/>
      <c r="H541" s="270" t="s">
        <v>1</v>
      </c>
      <c r="I541" s="272"/>
      <c r="J541" s="269"/>
      <c r="K541" s="269"/>
      <c r="L541" s="273"/>
      <c r="M541" s="274"/>
      <c r="N541" s="275"/>
      <c r="O541" s="275"/>
      <c r="P541" s="275"/>
      <c r="Q541" s="275"/>
      <c r="R541" s="275"/>
      <c r="S541" s="275"/>
      <c r="T541" s="276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7" t="s">
        <v>164</v>
      </c>
      <c r="AU541" s="277" t="s">
        <v>82</v>
      </c>
      <c r="AV541" s="15" t="s">
        <v>80</v>
      </c>
      <c r="AW541" s="15" t="s">
        <v>30</v>
      </c>
      <c r="AX541" s="15" t="s">
        <v>73</v>
      </c>
      <c r="AY541" s="277" t="s">
        <v>152</v>
      </c>
    </row>
    <row r="542" s="13" customFormat="1">
      <c r="A542" s="13"/>
      <c r="B542" s="246"/>
      <c r="C542" s="247"/>
      <c r="D542" s="239" t="s">
        <v>164</v>
      </c>
      <c r="E542" s="248" t="s">
        <v>1</v>
      </c>
      <c r="F542" s="249" t="s">
        <v>819</v>
      </c>
      <c r="G542" s="247"/>
      <c r="H542" s="250">
        <v>31.5</v>
      </c>
      <c r="I542" s="251"/>
      <c r="J542" s="247"/>
      <c r="K542" s="247"/>
      <c r="L542" s="252"/>
      <c r="M542" s="253"/>
      <c r="N542" s="254"/>
      <c r="O542" s="254"/>
      <c r="P542" s="254"/>
      <c r="Q542" s="254"/>
      <c r="R542" s="254"/>
      <c r="S542" s="254"/>
      <c r="T542" s="25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6" t="s">
        <v>164</v>
      </c>
      <c r="AU542" s="256" t="s">
        <v>82</v>
      </c>
      <c r="AV542" s="13" t="s">
        <v>82</v>
      </c>
      <c r="AW542" s="13" t="s">
        <v>30</v>
      </c>
      <c r="AX542" s="13" t="s">
        <v>73</v>
      </c>
      <c r="AY542" s="256" t="s">
        <v>152</v>
      </c>
    </row>
    <row r="543" s="14" customFormat="1">
      <c r="A543" s="14"/>
      <c r="B543" s="257"/>
      <c r="C543" s="258"/>
      <c r="D543" s="239" t="s">
        <v>164</v>
      </c>
      <c r="E543" s="259" t="s">
        <v>1</v>
      </c>
      <c r="F543" s="260" t="s">
        <v>166</v>
      </c>
      <c r="G543" s="258"/>
      <c r="H543" s="261">
        <v>31.5</v>
      </c>
      <c r="I543" s="262"/>
      <c r="J543" s="258"/>
      <c r="K543" s="258"/>
      <c r="L543" s="263"/>
      <c r="M543" s="264"/>
      <c r="N543" s="265"/>
      <c r="O543" s="265"/>
      <c r="P543" s="265"/>
      <c r="Q543" s="265"/>
      <c r="R543" s="265"/>
      <c r="S543" s="265"/>
      <c r="T543" s="26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7" t="s">
        <v>164</v>
      </c>
      <c r="AU543" s="267" t="s">
        <v>82</v>
      </c>
      <c r="AV543" s="14" t="s">
        <v>159</v>
      </c>
      <c r="AW543" s="14" t="s">
        <v>30</v>
      </c>
      <c r="AX543" s="14" t="s">
        <v>80</v>
      </c>
      <c r="AY543" s="267" t="s">
        <v>152</v>
      </c>
    </row>
    <row r="544" s="2" customFormat="1" ht="21.75" customHeight="1">
      <c r="A544" s="38"/>
      <c r="B544" s="39"/>
      <c r="C544" s="278" t="s">
        <v>394</v>
      </c>
      <c r="D544" s="278" t="s">
        <v>225</v>
      </c>
      <c r="E544" s="279" t="s">
        <v>820</v>
      </c>
      <c r="F544" s="280" t="s">
        <v>821</v>
      </c>
      <c r="G544" s="281" t="s">
        <v>228</v>
      </c>
      <c r="H544" s="282">
        <v>0.032000000000000001</v>
      </c>
      <c r="I544" s="283"/>
      <c r="J544" s="284">
        <f>ROUND(I544*H544,2)</f>
        <v>0</v>
      </c>
      <c r="K544" s="280" t="s">
        <v>158</v>
      </c>
      <c r="L544" s="285"/>
      <c r="M544" s="286" t="s">
        <v>1</v>
      </c>
      <c r="N544" s="287" t="s">
        <v>38</v>
      </c>
      <c r="O544" s="91"/>
      <c r="P544" s="235">
        <f>O544*H544</f>
        <v>0</v>
      </c>
      <c r="Q544" s="235">
        <v>1</v>
      </c>
      <c r="R544" s="235">
        <f>Q544*H544</f>
        <v>0.032000000000000001</v>
      </c>
      <c r="S544" s="235">
        <v>0</v>
      </c>
      <c r="T544" s="23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37" t="s">
        <v>229</v>
      </c>
      <c r="AT544" s="237" t="s">
        <v>225</v>
      </c>
      <c r="AU544" s="237" t="s">
        <v>82</v>
      </c>
      <c r="AY544" s="17" t="s">
        <v>152</v>
      </c>
      <c r="BE544" s="238">
        <f>IF(N544="základní",J544,0)</f>
        <v>0</v>
      </c>
      <c r="BF544" s="238">
        <f>IF(N544="snížená",J544,0)</f>
        <v>0</v>
      </c>
      <c r="BG544" s="238">
        <f>IF(N544="zákl. přenesená",J544,0)</f>
        <v>0</v>
      </c>
      <c r="BH544" s="238">
        <f>IF(N544="sníž. přenesená",J544,0)</f>
        <v>0</v>
      </c>
      <c r="BI544" s="238">
        <f>IF(N544="nulová",J544,0)</f>
        <v>0</v>
      </c>
      <c r="BJ544" s="17" t="s">
        <v>80</v>
      </c>
      <c r="BK544" s="238">
        <f>ROUND(I544*H544,2)</f>
        <v>0</v>
      </c>
      <c r="BL544" s="17" t="s">
        <v>191</v>
      </c>
      <c r="BM544" s="237" t="s">
        <v>638</v>
      </c>
    </row>
    <row r="545" s="2" customFormat="1">
      <c r="A545" s="38"/>
      <c r="B545" s="39"/>
      <c r="C545" s="40"/>
      <c r="D545" s="239" t="s">
        <v>160</v>
      </c>
      <c r="E545" s="40"/>
      <c r="F545" s="240" t="s">
        <v>821</v>
      </c>
      <c r="G545" s="40"/>
      <c r="H545" s="40"/>
      <c r="I545" s="241"/>
      <c r="J545" s="40"/>
      <c r="K545" s="40"/>
      <c r="L545" s="44"/>
      <c r="M545" s="242"/>
      <c r="N545" s="243"/>
      <c r="O545" s="91"/>
      <c r="P545" s="91"/>
      <c r="Q545" s="91"/>
      <c r="R545" s="91"/>
      <c r="S545" s="91"/>
      <c r="T545" s="92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160</v>
      </c>
      <c r="AU545" s="17" t="s">
        <v>82</v>
      </c>
    </row>
    <row r="546" s="15" customFormat="1">
      <c r="A546" s="15"/>
      <c r="B546" s="268"/>
      <c r="C546" s="269"/>
      <c r="D546" s="239" t="s">
        <v>164</v>
      </c>
      <c r="E546" s="270" t="s">
        <v>1</v>
      </c>
      <c r="F546" s="271" t="s">
        <v>817</v>
      </c>
      <c r="G546" s="269"/>
      <c r="H546" s="270" t="s">
        <v>1</v>
      </c>
      <c r="I546" s="272"/>
      <c r="J546" s="269"/>
      <c r="K546" s="269"/>
      <c r="L546" s="273"/>
      <c r="M546" s="274"/>
      <c r="N546" s="275"/>
      <c r="O546" s="275"/>
      <c r="P546" s="275"/>
      <c r="Q546" s="275"/>
      <c r="R546" s="275"/>
      <c r="S546" s="275"/>
      <c r="T546" s="276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77" t="s">
        <v>164</v>
      </c>
      <c r="AU546" s="277" t="s">
        <v>82</v>
      </c>
      <c r="AV546" s="15" t="s">
        <v>80</v>
      </c>
      <c r="AW546" s="15" t="s">
        <v>30</v>
      </c>
      <c r="AX546" s="15" t="s">
        <v>73</v>
      </c>
      <c r="AY546" s="277" t="s">
        <v>152</v>
      </c>
    </row>
    <row r="547" s="15" customFormat="1">
      <c r="A547" s="15"/>
      <c r="B547" s="268"/>
      <c r="C547" s="269"/>
      <c r="D547" s="239" t="s">
        <v>164</v>
      </c>
      <c r="E547" s="270" t="s">
        <v>1</v>
      </c>
      <c r="F547" s="271" t="s">
        <v>818</v>
      </c>
      <c r="G547" s="269"/>
      <c r="H547" s="270" t="s">
        <v>1</v>
      </c>
      <c r="I547" s="272"/>
      <c r="J547" s="269"/>
      <c r="K547" s="269"/>
      <c r="L547" s="273"/>
      <c r="M547" s="274"/>
      <c r="N547" s="275"/>
      <c r="O547" s="275"/>
      <c r="P547" s="275"/>
      <c r="Q547" s="275"/>
      <c r="R547" s="275"/>
      <c r="S547" s="275"/>
      <c r="T547" s="276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7" t="s">
        <v>164</v>
      </c>
      <c r="AU547" s="277" t="s">
        <v>82</v>
      </c>
      <c r="AV547" s="15" t="s">
        <v>80</v>
      </c>
      <c r="AW547" s="15" t="s">
        <v>30</v>
      </c>
      <c r="AX547" s="15" t="s">
        <v>73</v>
      </c>
      <c r="AY547" s="277" t="s">
        <v>152</v>
      </c>
    </row>
    <row r="548" s="13" customFormat="1">
      <c r="A548" s="13"/>
      <c r="B548" s="246"/>
      <c r="C548" s="247"/>
      <c r="D548" s="239" t="s">
        <v>164</v>
      </c>
      <c r="E548" s="248" t="s">
        <v>1</v>
      </c>
      <c r="F548" s="249" t="s">
        <v>823</v>
      </c>
      <c r="G548" s="247"/>
      <c r="H548" s="250">
        <v>0.032000000000000001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6" t="s">
        <v>164</v>
      </c>
      <c r="AU548" s="256" t="s">
        <v>82</v>
      </c>
      <c r="AV548" s="13" t="s">
        <v>82</v>
      </c>
      <c r="AW548" s="13" t="s">
        <v>30</v>
      </c>
      <c r="AX548" s="13" t="s">
        <v>73</v>
      </c>
      <c r="AY548" s="256" t="s">
        <v>152</v>
      </c>
    </row>
    <row r="549" s="14" customFormat="1">
      <c r="A549" s="14"/>
      <c r="B549" s="257"/>
      <c r="C549" s="258"/>
      <c r="D549" s="239" t="s">
        <v>164</v>
      </c>
      <c r="E549" s="259" t="s">
        <v>1</v>
      </c>
      <c r="F549" s="260" t="s">
        <v>166</v>
      </c>
      <c r="G549" s="258"/>
      <c r="H549" s="261">
        <v>0.032000000000000001</v>
      </c>
      <c r="I549" s="262"/>
      <c r="J549" s="258"/>
      <c r="K549" s="258"/>
      <c r="L549" s="263"/>
      <c r="M549" s="264"/>
      <c r="N549" s="265"/>
      <c r="O549" s="265"/>
      <c r="P549" s="265"/>
      <c r="Q549" s="265"/>
      <c r="R549" s="265"/>
      <c r="S549" s="265"/>
      <c r="T549" s="26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7" t="s">
        <v>164</v>
      </c>
      <c r="AU549" s="267" t="s">
        <v>82</v>
      </c>
      <c r="AV549" s="14" t="s">
        <v>159</v>
      </c>
      <c r="AW549" s="14" t="s">
        <v>30</v>
      </c>
      <c r="AX549" s="14" t="s">
        <v>80</v>
      </c>
      <c r="AY549" s="267" t="s">
        <v>152</v>
      </c>
    </row>
    <row r="550" s="12" customFormat="1" ht="22.8" customHeight="1">
      <c r="A550" s="12"/>
      <c r="B550" s="210"/>
      <c r="C550" s="211"/>
      <c r="D550" s="212" t="s">
        <v>72</v>
      </c>
      <c r="E550" s="224" t="s">
        <v>1058</v>
      </c>
      <c r="F550" s="224" t="s">
        <v>1059</v>
      </c>
      <c r="G550" s="211"/>
      <c r="H550" s="211"/>
      <c r="I550" s="214"/>
      <c r="J550" s="225">
        <f>BK550</f>
        <v>0</v>
      </c>
      <c r="K550" s="211"/>
      <c r="L550" s="216"/>
      <c r="M550" s="217"/>
      <c r="N550" s="218"/>
      <c r="O550" s="218"/>
      <c r="P550" s="219">
        <f>SUM(P551:P563)</f>
        <v>0</v>
      </c>
      <c r="Q550" s="218"/>
      <c r="R550" s="219">
        <f>SUM(R551:R563)</f>
        <v>0</v>
      </c>
      <c r="S550" s="218"/>
      <c r="T550" s="220">
        <f>SUM(T551:T563)</f>
        <v>0.25764000000000004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21" t="s">
        <v>82</v>
      </c>
      <c r="AT550" s="222" t="s">
        <v>72</v>
      </c>
      <c r="AU550" s="222" t="s">
        <v>80</v>
      </c>
      <c r="AY550" s="221" t="s">
        <v>152</v>
      </c>
      <c r="BK550" s="223">
        <f>SUM(BK551:BK563)</f>
        <v>0</v>
      </c>
    </row>
    <row r="551" s="2" customFormat="1" ht="24.15" customHeight="1">
      <c r="A551" s="38"/>
      <c r="B551" s="39"/>
      <c r="C551" s="226" t="s">
        <v>1060</v>
      </c>
      <c r="D551" s="226" t="s">
        <v>154</v>
      </c>
      <c r="E551" s="227" t="s">
        <v>1061</v>
      </c>
      <c r="F551" s="228" t="s">
        <v>1062</v>
      </c>
      <c r="G551" s="229" t="s">
        <v>157</v>
      </c>
      <c r="H551" s="230">
        <v>78.400000000000006</v>
      </c>
      <c r="I551" s="231"/>
      <c r="J551" s="232">
        <f>ROUND(I551*H551,2)</f>
        <v>0</v>
      </c>
      <c r="K551" s="228" t="s">
        <v>158</v>
      </c>
      <c r="L551" s="44"/>
      <c r="M551" s="233" t="s">
        <v>1</v>
      </c>
      <c r="N551" s="234" t="s">
        <v>38</v>
      </c>
      <c r="O551" s="91"/>
      <c r="P551" s="235">
        <f>O551*H551</f>
        <v>0</v>
      </c>
      <c r="Q551" s="235">
        <v>0</v>
      </c>
      <c r="R551" s="235">
        <f>Q551*H551</f>
        <v>0</v>
      </c>
      <c r="S551" s="235">
        <v>0.0030000000000000001</v>
      </c>
      <c r="T551" s="236">
        <f>S551*H551</f>
        <v>0.23520000000000002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7" t="s">
        <v>191</v>
      </c>
      <c r="AT551" s="237" t="s">
        <v>154</v>
      </c>
      <c r="AU551" s="237" t="s">
        <v>82</v>
      </c>
      <c r="AY551" s="17" t="s">
        <v>152</v>
      </c>
      <c r="BE551" s="238">
        <f>IF(N551="základní",J551,0)</f>
        <v>0</v>
      </c>
      <c r="BF551" s="238">
        <f>IF(N551="snížená",J551,0)</f>
        <v>0</v>
      </c>
      <c r="BG551" s="238">
        <f>IF(N551="zákl. přenesená",J551,0)</f>
        <v>0</v>
      </c>
      <c r="BH551" s="238">
        <f>IF(N551="sníž. přenesená",J551,0)</f>
        <v>0</v>
      </c>
      <c r="BI551" s="238">
        <f>IF(N551="nulová",J551,0)</f>
        <v>0</v>
      </c>
      <c r="BJ551" s="17" t="s">
        <v>80</v>
      </c>
      <c r="BK551" s="238">
        <f>ROUND(I551*H551,2)</f>
        <v>0</v>
      </c>
      <c r="BL551" s="17" t="s">
        <v>191</v>
      </c>
      <c r="BM551" s="237" t="s">
        <v>1063</v>
      </c>
    </row>
    <row r="552" s="2" customFormat="1">
      <c r="A552" s="38"/>
      <c r="B552" s="39"/>
      <c r="C552" s="40"/>
      <c r="D552" s="239" t="s">
        <v>160</v>
      </c>
      <c r="E552" s="40"/>
      <c r="F552" s="240" t="s">
        <v>1064</v>
      </c>
      <c r="G552" s="40"/>
      <c r="H552" s="40"/>
      <c r="I552" s="241"/>
      <c r="J552" s="40"/>
      <c r="K552" s="40"/>
      <c r="L552" s="44"/>
      <c r="M552" s="242"/>
      <c r="N552" s="243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160</v>
      </c>
      <c r="AU552" s="17" t="s">
        <v>82</v>
      </c>
    </row>
    <row r="553" s="2" customFormat="1">
      <c r="A553" s="38"/>
      <c r="B553" s="39"/>
      <c r="C553" s="40"/>
      <c r="D553" s="244" t="s">
        <v>162</v>
      </c>
      <c r="E553" s="40"/>
      <c r="F553" s="245" t="s">
        <v>1065</v>
      </c>
      <c r="G553" s="40"/>
      <c r="H553" s="40"/>
      <c r="I553" s="241"/>
      <c r="J553" s="40"/>
      <c r="K553" s="40"/>
      <c r="L553" s="44"/>
      <c r="M553" s="242"/>
      <c r="N553" s="243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162</v>
      </c>
      <c r="AU553" s="17" t="s">
        <v>82</v>
      </c>
    </row>
    <row r="554" s="13" customFormat="1">
      <c r="A554" s="13"/>
      <c r="B554" s="246"/>
      <c r="C554" s="247"/>
      <c r="D554" s="239" t="s">
        <v>164</v>
      </c>
      <c r="E554" s="248" t="s">
        <v>1</v>
      </c>
      <c r="F554" s="249" t="s">
        <v>1066</v>
      </c>
      <c r="G554" s="247"/>
      <c r="H554" s="250">
        <v>78.400000000000006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6" t="s">
        <v>164</v>
      </c>
      <c r="AU554" s="256" t="s">
        <v>82</v>
      </c>
      <c r="AV554" s="13" t="s">
        <v>82</v>
      </c>
      <c r="AW554" s="13" t="s">
        <v>30</v>
      </c>
      <c r="AX554" s="13" t="s">
        <v>73</v>
      </c>
      <c r="AY554" s="256" t="s">
        <v>152</v>
      </c>
    </row>
    <row r="555" s="14" customFormat="1">
      <c r="A555" s="14"/>
      <c r="B555" s="257"/>
      <c r="C555" s="258"/>
      <c r="D555" s="239" t="s">
        <v>164</v>
      </c>
      <c r="E555" s="259" t="s">
        <v>1</v>
      </c>
      <c r="F555" s="260" t="s">
        <v>166</v>
      </c>
      <c r="G555" s="258"/>
      <c r="H555" s="261">
        <v>78.400000000000006</v>
      </c>
      <c r="I555" s="262"/>
      <c r="J555" s="258"/>
      <c r="K555" s="258"/>
      <c r="L555" s="263"/>
      <c r="M555" s="264"/>
      <c r="N555" s="265"/>
      <c r="O555" s="265"/>
      <c r="P555" s="265"/>
      <c r="Q555" s="265"/>
      <c r="R555" s="265"/>
      <c r="S555" s="265"/>
      <c r="T555" s="26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7" t="s">
        <v>164</v>
      </c>
      <c r="AU555" s="267" t="s">
        <v>82</v>
      </c>
      <c r="AV555" s="14" t="s">
        <v>159</v>
      </c>
      <c r="AW555" s="14" t="s">
        <v>30</v>
      </c>
      <c r="AX555" s="14" t="s">
        <v>80</v>
      </c>
      <c r="AY555" s="267" t="s">
        <v>152</v>
      </c>
    </row>
    <row r="556" s="2" customFormat="1" ht="21.75" customHeight="1">
      <c r="A556" s="38"/>
      <c r="B556" s="39"/>
      <c r="C556" s="226" t="s">
        <v>404</v>
      </c>
      <c r="D556" s="226" t="s">
        <v>154</v>
      </c>
      <c r="E556" s="227" t="s">
        <v>1067</v>
      </c>
      <c r="F556" s="228" t="s">
        <v>1068</v>
      </c>
      <c r="G556" s="229" t="s">
        <v>270</v>
      </c>
      <c r="H556" s="230">
        <v>74.799999999999997</v>
      </c>
      <c r="I556" s="231"/>
      <c r="J556" s="232">
        <f>ROUND(I556*H556,2)</f>
        <v>0</v>
      </c>
      <c r="K556" s="228" t="s">
        <v>158</v>
      </c>
      <c r="L556" s="44"/>
      <c r="M556" s="233" t="s">
        <v>1</v>
      </c>
      <c r="N556" s="234" t="s">
        <v>38</v>
      </c>
      <c r="O556" s="91"/>
      <c r="P556" s="235">
        <f>O556*H556</f>
        <v>0</v>
      </c>
      <c r="Q556" s="235">
        <v>0</v>
      </c>
      <c r="R556" s="235">
        <f>Q556*H556</f>
        <v>0</v>
      </c>
      <c r="S556" s="235">
        <v>0.00029999999999999997</v>
      </c>
      <c r="T556" s="236">
        <f>S556*H556</f>
        <v>0.022439999999999998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7" t="s">
        <v>191</v>
      </c>
      <c r="AT556" s="237" t="s">
        <v>154</v>
      </c>
      <c r="AU556" s="237" t="s">
        <v>82</v>
      </c>
      <c r="AY556" s="17" t="s">
        <v>152</v>
      </c>
      <c r="BE556" s="238">
        <f>IF(N556="základní",J556,0)</f>
        <v>0</v>
      </c>
      <c r="BF556" s="238">
        <f>IF(N556="snížená",J556,0)</f>
        <v>0</v>
      </c>
      <c r="BG556" s="238">
        <f>IF(N556="zákl. přenesená",J556,0)</f>
        <v>0</v>
      </c>
      <c r="BH556" s="238">
        <f>IF(N556="sníž. přenesená",J556,0)</f>
        <v>0</v>
      </c>
      <c r="BI556" s="238">
        <f>IF(N556="nulová",J556,0)</f>
        <v>0</v>
      </c>
      <c r="BJ556" s="17" t="s">
        <v>80</v>
      </c>
      <c r="BK556" s="238">
        <f>ROUND(I556*H556,2)</f>
        <v>0</v>
      </c>
      <c r="BL556" s="17" t="s">
        <v>191</v>
      </c>
      <c r="BM556" s="237" t="s">
        <v>1069</v>
      </c>
    </row>
    <row r="557" s="2" customFormat="1">
      <c r="A557" s="38"/>
      <c r="B557" s="39"/>
      <c r="C557" s="40"/>
      <c r="D557" s="239" t="s">
        <v>160</v>
      </c>
      <c r="E557" s="40"/>
      <c r="F557" s="240" t="s">
        <v>1070</v>
      </c>
      <c r="G557" s="40"/>
      <c r="H557" s="40"/>
      <c r="I557" s="241"/>
      <c r="J557" s="40"/>
      <c r="K557" s="40"/>
      <c r="L557" s="44"/>
      <c r="M557" s="242"/>
      <c r="N557" s="243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160</v>
      </c>
      <c r="AU557" s="17" t="s">
        <v>82</v>
      </c>
    </row>
    <row r="558" s="2" customFormat="1">
      <c r="A558" s="38"/>
      <c r="B558" s="39"/>
      <c r="C558" s="40"/>
      <c r="D558" s="244" t="s">
        <v>162</v>
      </c>
      <c r="E558" s="40"/>
      <c r="F558" s="245" t="s">
        <v>1071</v>
      </c>
      <c r="G558" s="40"/>
      <c r="H558" s="40"/>
      <c r="I558" s="241"/>
      <c r="J558" s="40"/>
      <c r="K558" s="40"/>
      <c r="L558" s="44"/>
      <c r="M558" s="242"/>
      <c r="N558" s="243"/>
      <c r="O558" s="91"/>
      <c r="P558" s="91"/>
      <c r="Q558" s="91"/>
      <c r="R558" s="91"/>
      <c r="S558" s="91"/>
      <c r="T558" s="92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162</v>
      </c>
      <c r="AU558" s="17" t="s">
        <v>82</v>
      </c>
    </row>
    <row r="559" s="13" customFormat="1">
      <c r="A559" s="13"/>
      <c r="B559" s="246"/>
      <c r="C559" s="247"/>
      <c r="D559" s="239" t="s">
        <v>164</v>
      </c>
      <c r="E559" s="248" t="s">
        <v>1</v>
      </c>
      <c r="F559" s="249" t="s">
        <v>1072</v>
      </c>
      <c r="G559" s="247"/>
      <c r="H559" s="250">
        <v>27.600000000000001</v>
      </c>
      <c r="I559" s="251"/>
      <c r="J559" s="247"/>
      <c r="K559" s="247"/>
      <c r="L559" s="252"/>
      <c r="M559" s="253"/>
      <c r="N559" s="254"/>
      <c r="O559" s="254"/>
      <c r="P559" s="254"/>
      <c r="Q559" s="254"/>
      <c r="R559" s="254"/>
      <c r="S559" s="254"/>
      <c r="T559" s="25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6" t="s">
        <v>164</v>
      </c>
      <c r="AU559" s="256" t="s">
        <v>82</v>
      </c>
      <c r="AV559" s="13" t="s">
        <v>82</v>
      </c>
      <c r="AW559" s="13" t="s">
        <v>30</v>
      </c>
      <c r="AX559" s="13" t="s">
        <v>73</v>
      </c>
      <c r="AY559" s="256" t="s">
        <v>152</v>
      </c>
    </row>
    <row r="560" s="13" customFormat="1">
      <c r="A560" s="13"/>
      <c r="B560" s="246"/>
      <c r="C560" s="247"/>
      <c r="D560" s="239" t="s">
        <v>164</v>
      </c>
      <c r="E560" s="248" t="s">
        <v>1</v>
      </c>
      <c r="F560" s="249" t="s">
        <v>1073</v>
      </c>
      <c r="G560" s="247"/>
      <c r="H560" s="250">
        <v>22</v>
      </c>
      <c r="I560" s="251"/>
      <c r="J560" s="247"/>
      <c r="K560" s="247"/>
      <c r="L560" s="252"/>
      <c r="M560" s="253"/>
      <c r="N560" s="254"/>
      <c r="O560" s="254"/>
      <c r="P560" s="254"/>
      <c r="Q560" s="254"/>
      <c r="R560" s="254"/>
      <c r="S560" s="254"/>
      <c r="T560" s="25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6" t="s">
        <v>164</v>
      </c>
      <c r="AU560" s="256" t="s">
        <v>82</v>
      </c>
      <c r="AV560" s="13" t="s">
        <v>82</v>
      </c>
      <c r="AW560" s="13" t="s">
        <v>30</v>
      </c>
      <c r="AX560" s="13" t="s">
        <v>73</v>
      </c>
      <c r="AY560" s="256" t="s">
        <v>152</v>
      </c>
    </row>
    <row r="561" s="13" customFormat="1">
      <c r="A561" s="13"/>
      <c r="B561" s="246"/>
      <c r="C561" s="247"/>
      <c r="D561" s="239" t="s">
        <v>164</v>
      </c>
      <c r="E561" s="248" t="s">
        <v>1</v>
      </c>
      <c r="F561" s="249" t="s">
        <v>1074</v>
      </c>
      <c r="G561" s="247"/>
      <c r="H561" s="250">
        <v>9.1999999999999993</v>
      </c>
      <c r="I561" s="251"/>
      <c r="J561" s="247"/>
      <c r="K561" s="247"/>
      <c r="L561" s="252"/>
      <c r="M561" s="253"/>
      <c r="N561" s="254"/>
      <c r="O561" s="254"/>
      <c r="P561" s="254"/>
      <c r="Q561" s="254"/>
      <c r="R561" s="254"/>
      <c r="S561" s="254"/>
      <c r="T561" s="25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6" t="s">
        <v>164</v>
      </c>
      <c r="AU561" s="256" t="s">
        <v>82</v>
      </c>
      <c r="AV561" s="13" t="s">
        <v>82</v>
      </c>
      <c r="AW561" s="13" t="s">
        <v>30</v>
      </c>
      <c r="AX561" s="13" t="s">
        <v>73</v>
      </c>
      <c r="AY561" s="256" t="s">
        <v>152</v>
      </c>
    </row>
    <row r="562" s="13" customFormat="1">
      <c r="A562" s="13"/>
      <c r="B562" s="246"/>
      <c r="C562" s="247"/>
      <c r="D562" s="239" t="s">
        <v>164</v>
      </c>
      <c r="E562" s="248" t="s">
        <v>1</v>
      </c>
      <c r="F562" s="249" t="s">
        <v>1075</v>
      </c>
      <c r="G562" s="247"/>
      <c r="H562" s="250">
        <v>16</v>
      </c>
      <c r="I562" s="251"/>
      <c r="J562" s="247"/>
      <c r="K562" s="247"/>
      <c r="L562" s="252"/>
      <c r="M562" s="253"/>
      <c r="N562" s="254"/>
      <c r="O562" s="254"/>
      <c r="P562" s="254"/>
      <c r="Q562" s="254"/>
      <c r="R562" s="254"/>
      <c r="S562" s="254"/>
      <c r="T562" s="25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6" t="s">
        <v>164</v>
      </c>
      <c r="AU562" s="256" t="s">
        <v>82</v>
      </c>
      <c r="AV562" s="13" t="s">
        <v>82</v>
      </c>
      <c r="AW562" s="13" t="s">
        <v>30</v>
      </c>
      <c r="AX562" s="13" t="s">
        <v>73</v>
      </c>
      <c r="AY562" s="256" t="s">
        <v>152</v>
      </c>
    </row>
    <row r="563" s="14" customFormat="1">
      <c r="A563" s="14"/>
      <c r="B563" s="257"/>
      <c r="C563" s="258"/>
      <c r="D563" s="239" t="s">
        <v>164</v>
      </c>
      <c r="E563" s="259" t="s">
        <v>1</v>
      </c>
      <c r="F563" s="260" t="s">
        <v>166</v>
      </c>
      <c r="G563" s="258"/>
      <c r="H563" s="261">
        <v>74.799999999999997</v>
      </c>
      <c r="I563" s="262"/>
      <c r="J563" s="258"/>
      <c r="K563" s="258"/>
      <c r="L563" s="263"/>
      <c r="M563" s="264"/>
      <c r="N563" s="265"/>
      <c r="O563" s="265"/>
      <c r="P563" s="265"/>
      <c r="Q563" s="265"/>
      <c r="R563" s="265"/>
      <c r="S563" s="265"/>
      <c r="T563" s="26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7" t="s">
        <v>164</v>
      </c>
      <c r="AU563" s="267" t="s">
        <v>82</v>
      </c>
      <c r="AV563" s="14" t="s">
        <v>159</v>
      </c>
      <c r="AW563" s="14" t="s">
        <v>30</v>
      </c>
      <c r="AX563" s="14" t="s">
        <v>80</v>
      </c>
      <c r="AY563" s="267" t="s">
        <v>152</v>
      </c>
    </row>
    <row r="564" s="12" customFormat="1" ht="22.8" customHeight="1">
      <c r="A564" s="12"/>
      <c r="B564" s="210"/>
      <c r="C564" s="211"/>
      <c r="D564" s="212" t="s">
        <v>72</v>
      </c>
      <c r="E564" s="224" t="s">
        <v>1076</v>
      </c>
      <c r="F564" s="224" t="s">
        <v>1077</v>
      </c>
      <c r="G564" s="211"/>
      <c r="H564" s="211"/>
      <c r="I564" s="214"/>
      <c r="J564" s="225">
        <f>BK564</f>
        <v>0</v>
      </c>
      <c r="K564" s="211"/>
      <c r="L564" s="216"/>
      <c r="M564" s="217"/>
      <c r="N564" s="218"/>
      <c r="O564" s="218"/>
      <c r="P564" s="219">
        <f>SUM(P565:P573)</f>
        <v>0</v>
      </c>
      <c r="Q564" s="218"/>
      <c r="R564" s="219">
        <f>SUM(R565:R573)</f>
        <v>0</v>
      </c>
      <c r="S564" s="218"/>
      <c r="T564" s="220">
        <f>SUM(T565:T573)</f>
        <v>0.2576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21" t="s">
        <v>82</v>
      </c>
      <c r="AT564" s="222" t="s">
        <v>72</v>
      </c>
      <c r="AU564" s="222" t="s">
        <v>80</v>
      </c>
      <c r="AY564" s="221" t="s">
        <v>152</v>
      </c>
      <c r="BK564" s="223">
        <f>SUM(BK565:BK573)</f>
        <v>0</v>
      </c>
    </row>
    <row r="565" s="2" customFormat="1" ht="24.15" customHeight="1">
      <c r="A565" s="38"/>
      <c r="B565" s="39"/>
      <c r="C565" s="226" t="s">
        <v>1078</v>
      </c>
      <c r="D565" s="226" t="s">
        <v>154</v>
      </c>
      <c r="E565" s="227" t="s">
        <v>1079</v>
      </c>
      <c r="F565" s="228" t="s">
        <v>1080</v>
      </c>
      <c r="G565" s="229" t="s">
        <v>157</v>
      </c>
      <c r="H565" s="230">
        <v>18.399999999999999</v>
      </c>
      <c r="I565" s="231"/>
      <c r="J565" s="232">
        <f>ROUND(I565*H565,2)</f>
        <v>0</v>
      </c>
      <c r="K565" s="228" t="s">
        <v>158</v>
      </c>
      <c r="L565" s="44"/>
      <c r="M565" s="233" t="s">
        <v>1</v>
      </c>
      <c r="N565" s="234" t="s">
        <v>38</v>
      </c>
      <c r="O565" s="91"/>
      <c r="P565" s="235">
        <f>O565*H565</f>
        <v>0</v>
      </c>
      <c r="Q565" s="235">
        <v>0</v>
      </c>
      <c r="R565" s="235">
        <f>Q565*H565</f>
        <v>0</v>
      </c>
      <c r="S565" s="235">
        <v>0.014</v>
      </c>
      <c r="T565" s="236">
        <f>S565*H565</f>
        <v>0.2576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7" t="s">
        <v>191</v>
      </c>
      <c r="AT565" s="237" t="s">
        <v>154</v>
      </c>
      <c r="AU565" s="237" t="s">
        <v>82</v>
      </c>
      <c r="AY565" s="17" t="s">
        <v>152</v>
      </c>
      <c r="BE565" s="238">
        <f>IF(N565="základní",J565,0)</f>
        <v>0</v>
      </c>
      <c r="BF565" s="238">
        <f>IF(N565="snížená",J565,0)</f>
        <v>0</v>
      </c>
      <c r="BG565" s="238">
        <f>IF(N565="zákl. přenesená",J565,0)</f>
        <v>0</v>
      </c>
      <c r="BH565" s="238">
        <f>IF(N565="sníž. přenesená",J565,0)</f>
        <v>0</v>
      </c>
      <c r="BI565" s="238">
        <f>IF(N565="nulová",J565,0)</f>
        <v>0</v>
      </c>
      <c r="BJ565" s="17" t="s">
        <v>80</v>
      </c>
      <c r="BK565" s="238">
        <f>ROUND(I565*H565,2)</f>
        <v>0</v>
      </c>
      <c r="BL565" s="17" t="s">
        <v>191</v>
      </c>
      <c r="BM565" s="237" t="s">
        <v>1081</v>
      </c>
    </row>
    <row r="566" s="2" customFormat="1">
      <c r="A566" s="38"/>
      <c r="B566" s="39"/>
      <c r="C566" s="40"/>
      <c r="D566" s="239" t="s">
        <v>160</v>
      </c>
      <c r="E566" s="40"/>
      <c r="F566" s="240" t="s">
        <v>1082</v>
      </c>
      <c r="G566" s="40"/>
      <c r="H566" s="40"/>
      <c r="I566" s="241"/>
      <c r="J566" s="40"/>
      <c r="K566" s="40"/>
      <c r="L566" s="44"/>
      <c r="M566" s="242"/>
      <c r="N566" s="243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160</v>
      </c>
      <c r="AU566" s="17" t="s">
        <v>82</v>
      </c>
    </row>
    <row r="567" s="2" customFormat="1">
      <c r="A567" s="38"/>
      <c r="B567" s="39"/>
      <c r="C567" s="40"/>
      <c r="D567" s="244" t="s">
        <v>162</v>
      </c>
      <c r="E567" s="40"/>
      <c r="F567" s="245" t="s">
        <v>1083</v>
      </c>
      <c r="G567" s="40"/>
      <c r="H567" s="40"/>
      <c r="I567" s="241"/>
      <c r="J567" s="40"/>
      <c r="K567" s="40"/>
      <c r="L567" s="44"/>
      <c r="M567" s="242"/>
      <c r="N567" s="243"/>
      <c r="O567" s="91"/>
      <c r="P567" s="91"/>
      <c r="Q567" s="91"/>
      <c r="R567" s="91"/>
      <c r="S567" s="91"/>
      <c r="T567" s="92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162</v>
      </c>
      <c r="AU567" s="17" t="s">
        <v>82</v>
      </c>
    </row>
    <row r="568" s="13" customFormat="1">
      <c r="A568" s="13"/>
      <c r="B568" s="246"/>
      <c r="C568" s="247"/>
      <c r="D568" s="239" t="s">
        <v>164</v>
      </c>
      <c r="E568" s="248" t="s">
        <v>1</v>
      </c>
      <c r="F568" s="249" t="s">
        <v>917</v>
      </c>
      <c r="G568" s="247"/>
      <c r="H568" s="250">
        <v>3.1499999999999999</v>
      </c>
      <c r="I568" s="251"/>
      <c r="J568" s="247"/>
      <c r="K568" s="247"/>
      <c r="L568" s="252"/>
      <c r="M568" s="253"/>
      <c r="N568" s="254"/>
      <c r="O568" s="254"/>
      <c r="P568" s="254"/>
      <c r="Q568" s="254"/>
      <c r="R568" s="254"/>
      <c r="S568" s="254"/>
      <c r="T568" s="25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6" t="s">
        <v>164</v>
      </c>
      <c r="AU568" s="256" t="s">
        <v>82</v>
      </c>
      <c r="AV568" s="13" t="s">
        <v>82</v>
      </c>
      <c r="AW568" s="13" t="s">
        <v>30</v>
      </c>
      <c r="AX568" s="13" t="s">
        <v>73</v>
      </c>
      <c r="AY568" s="256" t="s">
        <v>152</v>
      </c>
    </row>
    <row r="569" s="13" customFormat="1">
      <c r="A569" s="13"/>
      <c r="B569" s="246"/>
      <c r="C569" s="247"/>
      <c r="D569" s="239" t="s">
        <v>164</v>
      </c>
      <c r="E569" s="248" t="s">
        <v>1</v>
      </c>
      <c r="F569" s="249" t="s">
        <v>918</v>
      </c>
      <c r="G569" s="247"/>
      <c r="H569" s="250">
        <v>6.75</v>
      </c>
      <c r="I569" s="251"/>
      <c r="J569" s="247"/>
      <c r="K569" s="247"/>
      <c r="L569" s="252"/>
      <c r="M569" s="253"/>
      <c r="N569" s="254"/>
      <c r="O569" s="254"/>
      <c r="P569" s="254"/>
      <c r="Q569" s="254"/>
      <c r="R569" s="254"/>
      <c r="S569" s="254"/>
      <c r="T569" s="25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6" t="s">
        <v>164</v>
      </c>
      <c r="AU569" s="256" t="s">
        <v>82</v>
      </c>
      <c r="AV569" s="13" t="s">
        <v>82</v>
      </c>
      <c r="AW569" s="13" t="s">
        <v>30</v>
      </c>
      <c r="AX569" s="13" t="s">
        <v>73</v>
      </c>
      <c r="AY569" s="256" t="s">
        <v>152</v>
      </c>
    </row>
    <row r="570" s="13" customFormat="1">
      <c r="A570" s="13"/>
      <c r="B570" s="246"/>
      <c r="C570" s="247"/>
      <c r="D570" s="239" t="s">
        <v>164</v>
      </c>
      <c r="E570" s="248" t="s">
        <v>1</v>
      </c>
      <c r="F570" s="249" t="s">
        <v>732</v>
      </c>
      <c r="G570" s="247"/>
      <c r="H570" s="250">
        <v>2.7999999999999998</v>
      </c>
      <c r="I570" s="251"/>
      <c r="J570" s="247"/>
      <c r="K570" s="247"/>
      <c r="L570" s="252"/>
      <c r="M570" s="253"/>
      <c r="N570" s="254"/>
      <c r="O570" s="254"/>
      <c r="P570" s="254"/>
      <c r="Q570" s="254"/>
      <c r="R570" s="254"/>
      <c r="S570" s="254"/>
      <c r="T570" s="255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6" t="s">
        <v>164</v>
      </c>
      <c r="AU570" s="256" t="s">
        <v>82</v>
      </c>
      <c r="AV570" s="13" t="s">
        <v>82</v>
      </c>
      <c r="AW570" s="13" t="s">
        <v>30</v>
      </c>
      <c r="AX570" s="13" t="s">
        <v>73</v>
      </c>
      <c r="AY570" s="256" t="s">
        <v>152</v>
      </c>
    </row>
    <row r="571" s="13" customFormat="1">
      <c r="A571" s="13"/>
      <c r="B571" s="246"/>
      <c r="C571" s="247"/>
      <c r="D571" s="239" t="s">
        <v>164</v>
      </c>
      <c r="E571" s="248" t="s">
        <v>1</v>
      </c>
      <c r="F571" s="249" t="s">
        <v>934</v>
      </c>
      <c r="G571" s="247"/>
      <c r="H571" s="250">
        <v>3.6000000000000001</v>
      </c>
      <c r="I571" s="251"/>
      <c r="J571" s="247"/>
      <c r="K571" s="247"/>
      <c r="L571" s="252"/>
      <c r="M571" s="253"/>
      <c r="N571" s="254"/>
      <c r="O571" s="254"/>
      <c r="P571" s="254"/>
      <c r="Q571" s="254"/>
      <c r="R571" s="254"/>
      <c r="S571" s="254"/>
      <c r="T571" s="25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6" t="s">
        <v>164</v>
      </c>
      <c r="AU571" s="256" t="s">
        <v>82</v>
      </c>
      <c r="AV571" s="13" t="s">
        <v>82</v>
      </c>
      <c r="AW571" s="13" t="s">
        <v>30</v>
      </c>
      <c r="AX571" s="13" t="s">
        <v>73</v>
      </c>
      <c r="AY571" s="256" t="s">
        <v>152</v>
      </c>
    </row>
    <row r="572" s="13" customFormat="1">
      <c r="A572" s="13"/>
      <c r="B572" s="246"/>
      <c r="C572" s="247"/>
      <c r="D572" s="239" t="s">
        <v>164</v>
      </c>
      <c r="E572" s="248" t="s">
        <v>1</v>
      </c>
      <c r="F572" s="249" t="s">
        <v>929</v>
      </c>
      <c r="G572" s="247"/>
      <c r="H572" s="250">
        <v>2.1000000000000001</v>
      </c>
      <c r="I572" s="251"/>
      <c r="J572" s="247"/>
      <c r="K572" s="247"/>
      <c r="L572" s="252"/>
      <c r="M572" s="253"/>
      <c r="N572" s="254"/>
      <c r="O572" s="254"/>
      <c r="P572" s="254"/>
      <c r="Q572" s="254"/>
      <c r="R572" s="254"/>
      <c r="S572" s="254"/>
      <c r="T572" s="25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6" t="s">
        <v>164</v>
      </c>
      <c r="AU572" s="256" t="s">
        <v>82</v>
      </c>
      <c r="AV572" s="13" t="s">
        <v>82</v>
      </c>
      <c r="AW572" s="13" t="s">
        <v>30</v>
      </c>
      <c r="AX572" s="13" t="s">
        <v>73</v>
      </c>
      <c r="AY572" s="256" t="s">
        <v>152</v>
      </c>
    </row>
    <row r="573" s="14" customFormat="1">
      <c r="A573" s="14"/>
      <c r="B573" s="257"/>
      <c r="C573" s="258"/>
      <c r="D573" s="239" t="s">
        <v>164</v>
      </c>
      <c r="E573" s="259" t="s">
        <v>1</v>
      </c>
      <c r="F573" s="260" t="s">
        <v>166</v>
      </c>
      <c r="G573" s="258"/>
      <c r="H573" s="261">
        <v>18.400000000000002</v>
      </c>
      <c r="I573" s="262"/>
      <c r="J573" s="258"/>
      <c r="K573" s="258"/>
      <c r="L573" s="263"/>
      <c r="M573" s="264"/>
      <c r="N573" s="265"/>
      <c r="O573" s="265"/>
      <c r="P573" s="265"/>
      <c r="Q573" s="265"/>
      <c r="R573" s="265"/>
      <c r="S573" s="265"/>
      <c r="T573" s="26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7" t="s">
        <v>164</v>
      </c>
      <c r="AU573" s="267" t="s">
        <v>82</v>
      </c>
      <c r="AV573" s="14" t="s">
        <v>159</v>
      </c>
      <c r="AW573" s="14" t="s">
        <v>30</v>
      </c>
      <c r="AX573" s="14" t="s">
        <v>80</v>
      </c>
      <c r="AY573" s="267" t="s">
        <v>152</v>
      </c>
    </row>
    <row r="574" s="12" customFormat="1" ht="25.92" customHeight="1">
      <c r="A574" s="12"/>
      <c r="B574" s="210"/>
      <c r="C574" s="211"/>
      <c r="D574" s="212" t="s">
        <v>72</v>
      </c>
      <c r="E574" s="213" t="s">
        <v>628</v>
      </c>
      <c r="F574" s="213" t="s">
        <v>629</v>
      </c>
      <c r="G574" s="211"/>
      <c r="H574" s="211"/>
      <c r="I574" s="214"/>
      <c r="J574" s="215">
        <f>BK574</f>
        <v>0</v>
      </c>
      <c r="K574" s="211"/>
      <c r="L574" s="216"/>
      <c r="M574" s="217"/>
      <c r="N574" s="218"/>
      <c r="O574" s="218"/>
      <c r="P574" s="219">
        <f>SUM(P575:P584)</f>
        <v>0</v>
      </c>
      <c r="Q574" s="218"/>
      <c r="R574" s="219">
        <f>SUM(R575:R584)</f>
        <v>0</v>
      </c>
      <c r="S574" s="218"/>
      <c r="T574" s="220">
        <f>SUM(T575:T584)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21" t="s">
        <v>159</v>
      </c>
      <c r="AT574" s="222" t="s">
        <v>72</v>
      </c>
      <c r="AU574" s="222" t="s">
        <v>73</v>
      </c>
      <c r="AY574" s="221" t="s">
        <v>152</v>
      </c>
      <c r="BK574" s="223">
        <f>SUM(BK575:BK584)</f>
        <v>0</v>
      </c>
    </row>
    <row r="575" s="2" customFormat="1" ht="16.5" customHeight="1">
      <c r="A575" s="38"/>
      <c r="B575" s="39"/>
      <c r="C575" s="226" t="s">
        <v>420</v>
      </c>
      <c r="D575" s="226" t="s">
        <v>154</v>
      </c>
      <c r="E575" s="227" t="s">
        <v>636</v>
      </c>
      <c r="F575" s="228" t="s">
        <v>637</v>
      </c>
      <c r="G575" s="229" t="s">
        <v>235</v>
      </c>
      <c r="H575" s="230">
        <v>8</v>
      </c>
      <c r="I575" s="231"/>
      <c r="J575" s="232">
        <f>ROUND(I575*H575,2)</f>
        <v>0</v>
      </c>
      <c r="K575" s="228" t="s">
        <v>1</v>
      </c>
      <c r="L575" s="44"/>
      <c r="M575" s="233" t="s">
        <v>1</v>
      </c>
      <c r="N575" s="234" t="s">
        <v>38</v>
      </c>
      <c r="O575" s="91"/>
      <c r="P575" s="235">
        <f>O575*H575</f>
        <v>0</v>
      </c>
      <c r="Q575" s="235">
        <v>0</v>
      </c>
      <c r="R575" s="235">
        <f>Q575*H575</f>
        <v>0</v>
      </c>
      <c r="S575" s="235">
        <v>0</v>
      </c>
      <c r="T575" s="23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7" t="s">
        <v>634</v>
      </c>
      <c r="AT575" s="237" t="s">
        <v>154</v>
      </c>
      <c r="AU575" s="237" t="s">
        <v>80</v>
      </c>
      <c r="AY575" s="17" t="s">
        <v>152</v>
      </c>
      <c r="BE575" s="238">
        <f>IF(N575="základní",J575,0)</f>
        <v>0</v>
      </c>
      <c r="BF575" s="238">
        <f>IF(N575="snížená",J575,0)</f>
        <v>0</v>
      </c>
      <c r="BG575" s="238">
        <f>IF(N575="zákl. přenesená",J575,0)</f>
        <v>0</v>
      </c>
      <c r="BH575" s="238">
        <f>IF(N575="sníž. přenesená",J575,0)</f>
        <v>0</v>
      </c>
      <c r="BI575" s="238">
        <f>IF(N575="nulová",J575,0)</f>
        <v>0</v>
      </c>
      <c r="BJ575" s="17" t="s">
        <v>80</v>
      </c>
      <c r="BK575" s="238">
        <f>ROUND(I575*H575,2)</f>
        <v>0</v>
      </c>
      <c r="BL575" s="17" t="s">
        <v>634</v>
      </c>
      <c r="BM575" s="237" t="s">
        <v>1084</v>
      </c>
    </row>
    <row r="576" s="2" customFormat="1">
      <c r="A576" s="38"/>
      <c r="B576" s="39"/>
      <c r="C576" s="40"/>
      <c r="D576" s="239" t="s">
        <v>160</v>
      </c>
      <c r="E576" s="40"/>
      <c r="F576" s="240" t="s">
        <v>637</v>
      </c>
      <c r="G576" s="40"/>
      <c r="H576" s="40"/>
      <c r="I576" s="241"/>
      <c r="J576" s="40"/>
      <c r="K576" s="40"/>
      <c r="L576" s="44"/>
      <c r="M576" s="242"/>
      <c r="N576" s="243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160</v>
      </c>
      <c r="AU576" s="17" t="s">
        <v>80</v>
      </c>
    </row>
    <row r="577" s="13" customFormat="1">
      <c r="A577" s="13"/>
      <c r="B577" s="246"/>
      <c r="C577" s="247"/>
      <c r="D577" s="239" t="s">
        <v>164</v>
      </c>
      <c r="E577" s="248" t="s">
        <v>1</v>
      </c>
      <c r="F577" s="249" t="s">
        <v>181</v>
      </c>
      <c r="G577" s="247"/>
      <c r="H577" s="250">
        <v>8</v>
      </c>
      <c r="I577" s="251"/>
      <c r="J577" s="247"/>
      <c r="K577" s="247"/>
      <c r="L577" s="252"/>
      <c r="M577" s="253"/>
      <c r="N577" s="254"/>
      <c r="O577" s="254"/>
      <c r="P577" s="254"/>
      <c r="Q577" s="254"/>
      <c r="R577" s="254"/>
      <c r="S577" s="254"/>
      <c r="T577" s="25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6" t="s">
        <v>164</v>
      </c>
      <c r="AU577" s="256" t="s">
        <v>80</v>
      </c>
      <c r="AV577" s="13" t="s">
        <v>82</v>
      </c>
      <c r="AW577" s="13" t="s">
        <v>30</v>
      </c>
      <c r="AX577" s="13" t="s">
        <v>73</v>
      </c>
      <c r="AY577" s="256" t="s">
        <v>152</v>
      </c>
    </row>
    <row r="578" s="14" customFormat="1">
      <c r="A578" s="14"/>
      <c r="B578" s="257"/>
      <c r="C578" s="258"/>
      <c r="D578" s="239" t="s">
        <v>164</v>
      </c>
      <c r="E578" s="259" t="s">
        <v>1</v>
      </c>
      <c r="F578" s="260" t="s">
        <v>166</v>
      </c>
      <c r="G578" s="258"/>
      <c r="H578" s="261">
        <v>8</v>
      </c>
      <c r="I578" s="262"/>
      <c r="J578" s="258"/>
      <c r="K578" s="258"/>
      <c r="L578" s="263"/>
      <c r="M578" s="264"/>
      <c r="N578" s="265"/>
      <c r="O578" s="265"/>
      <c r="P578" s="265"/>
      <c r="Q578" s="265"/>
      <c r="R578" s="265"/>
      <c r="S578" s="265"/>
      <c r="T578" s="26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7" t="s">
        <v>164</v>
      </c>
      <c r="AU578" s="267" t="s">
        <v>80</v>
      </c>
      <c r="AV578" s="14" t="s">
        <v>159</v>
      </c>
      <c r="AW578" s="14" t="s">
        <v>30</v>
      </c>
      <c r="AX578" s="14" t="s">
        <v>80</v>
      </c>
      <c r="AY578" s="267" t="s">
        <v>152</v>
      </c>
    </row>
    <row r="579" s="2" customFormat="1" ht="16.5" customHeight="1">
      <c r="A579" s="38"/>
      <c r="B579" s="39"/>
      <c r="C579" s="226" t="s">
        <v>1085</v>
      </c>
      <c r="D579" s="226" t="s">
        <v>154</v>
      </c>
      <c r="E579" s="227" t="s">
        <v>631</v>
      </c>
      <c r="F579" s="228" t="s">
        <v>632</v>
      </c>
      <c r="G579" s="229" t="s">
        <v>633</v>
      </c>
      <c r="H579" s="230">
        <v>1</v>
      </c>
      <c r="I579" s="231"/>
      <c r="J579" s="232">
        <f>ROUND(I579*H579,2)</f>
        <v>0</v>
      </c>
      <c r="K579" s="228" t="s">
        <v>1</v>
      </c>
      <c r="L579" s="44"/>
      <c r="M579" s="233" t="s">
        <v>1</v>
      </c>
      <c r="N579" s="234" t="s">
        <v>38</v>
      </c>
      <c r="O579" s="91"/>
      <c r="P579" s="235">
        <f>O579*H579</f>
        <v>0</v>
      </c>
      <c r="Q579" s="235">
        <v>0</v>
      </c>
      <c r="R579" s="235">
        <f>Q579*H579</f>
        <v>0</v>
      </c>
      <c r="S579" s="235">
        <v>0</v>
      </c>
      <c r="T579" s="23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7" t="s">
        <v>1086</v>
      </c>
      <c r="AT579" s="237" t="s">
        <v>154</v>
      </c>
      <c r="AU579" s="237" t="s">
        <v>80</v>
      </c>
      <c r="AY579" s="17" t="s">
        <v>152</v>
      </c>
      <c r="BE579" s="238">
        <f>IF(N579="základní",J579,0)</f>
        <v>0</v>
      </c>
      <c r="BF579" s="238">
        <f>IF(N579="snížená",J579,0)</f>
        <v>0</v>
      </c>
      <c r="BG579" s="238">
        <f>IF(N579="zákl. přenesená",J579,0)</f>
        <v>0</v>
      </c>
      <c r="BH579" s="238">
        <f>IF(N579="sníž. přenesená",J579,0)</f>
        <v>0</v>
      </c>
      <c r="BI579" s="238">
        <f>IF(N579="nulová",J579,0)</f>
        <v>0</v>
      </c>
      <c r="BJ579" s="17" t="s">
        <v>80</v>
      </c>
      <c r="BK579" s="238">
        <f>ROUND(I579*H579,2)</f>
        <v>0</v>
      </c>
      <c r="BL579" s="17" t="s">
        <v>1086</v>
      </c>
      <c r="BM579" s="237" t="s">
        <v>1087</v>
      </c>
    </row>
    <row r="580" s="2" customFormat="1">
      <c r="A580" s="38"/>
      <c r="B580" s="39"/>
      <c r="C580" s="40"/>
      <c r="D580" s="239" t="s">
        <v>160</v>
      </c>
      <c r="E580" s="40"/>
      <c r="F580" s="240" t="s">
        <v>632</v>
      </c>
      <c r="G580" s="40"/>
      <c r="H580" s="40"/>
      <c r="I580" s="241"/>
      <c r="J580" s="40"/>
      <c r="K580" s="40"/>
      <c r="L580" s="44"/>
      <c r="M580" s="242"/>
      <c r="N580" s="243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160</v>
      </c>
      <c r="AU580" s="17" t="s">
        <v>80</v>
      </c>
    </row>
    <row r="581" s="2" customFormat="1" ht="16.5" customHeight="1">
      <c r="A581" s="38"/>
      <c r="B581" s="39"/>
      <c r="C581" s="226" t="s">
        <v>426</v>
      </c>
      <c r="D581" s="226" t="s">
        <v>154</v>
      </c>
      <c r="E581" s="227" t="s">
        <v>710</v>
      </c>
      <c r="F581" s="228" t="s">
        <v>711</v>
      </c>
      <c r="G581" s="229" t="s">
        <v>633</v>
      </c>
      <c r="H581" s="230">
        <v>1</v>
      </c>
      <c r="I581" s="231"/>
      <c r="J581" s="232">
        <f>ROUND(I581*H581,2)</f>
        <v>0</v>
      </c>
      <c r="K581" s="228" t="s">
        <v>1</v>
      </c>
      <c r="L581" s="44"/>
      <c r="M581" s="233" t="s">
        <v>1</v>
      </c>
      <c r="N581" s="234" t="s">
        <v>38</v>
      </c>
      <c r="O581" s="91"/>
      <c r="P581" s="235">
        <f>O581*H581</f>
        <v>0</v>
      </c>
      <c r="Q581" s="235">
        <v>0</v>
      </c>
      <c r="R581" s="235">
        <f>Q581*H581</f>
        <v>0</v>
      </c>
      <c r="S581" s="235">
        <v>0</v>
      </c>
      <c r="T581" s="23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37" t="s">
        <v>634</v>
      </c>
      <c r="AT581" s="237" t="s">
        <v>154</v>
      </c>
      <c r="AU581" s="237" t="s">
        <v>80</v>
      </c>
      <c r="AY581" s="17" t="s">
        <v>152</v>
      </c>
      <c r="BE581" s="238">
        <f>IF(N581="základní",J581,0)</f>
        <v>0</v>
      </c>
      <c r="BF581" s="238">
        <f>IF(N581="snížená",J581,0)</f>
        <v>0</v>
      </c>
      <c r="BG581" s="238">
        <f>IF(N581="zákl. přenesená",J581,0)</f>
        <v>0</v>
      </c>
      <c r="BH581" s="238">
        <f>IF(N581="sníž. přenesená",J581,0)</f>
        <v>0</v>
      </c>
      <c r="BI581" s="238">
        <f>IF(N581="nulová",J581,0)</f>
        <v>0</v>
      </c>
      <c r="BJ581" s="17" t="s">
        <v>80</v>
      </c>
      <c r="BK581" s="238">
        <f>ROUND(I581*H581,2)</f>
        <v>0</v>
      </c>
      <c r="BL581" s="17" t="s">
        <v>634</v>
      </c>
      <c r="BM581" s="237" t="s">
        <v>1088</v>
      </c>
    </row>
    <row r="582" s="2" customFormat="1">
      <c r="A582" s="38"/>
      <c r="B582" s="39"/>
      <c r="C582" s="40"/>
      <c r="D582" s="239" t="s">
        <v>160</v>
      </c>
      <c r="E582" s="40"/>
      <c r="F582" s="240" t="s">
        <v>711</v>
      </c>
      <c r="G582" s="40"/>
      <c r="H582" s="40"/>
      <c r="I582" s="241"/>
      <c r="J582" s="40"/>
      <c r="K582" s="40"/>
      <c r="L582" s="44"/>
      <c r="M582" s="242"/>
      <c r="N582" s="243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160</v>
      </c>
      <c r="AU582" s="17" t="s">
        <v>80</v>
      </c>
    </row>
    <row r="583" s="13" customFormat="1">
      <c r="A583" s="13"/>
      <c r="B583" s="246"/>
      <c r="C583" s="247"/>
      <c r="D583" s="239" t="s">
        <v>164</v>
      </c>
      <c r="E583" s="248" t="s">
        <v>1</v>
      </c>
      <c r="F583" s="249" t="s">
        <v>80</v>
      </c>
      <c r="G583" s="247"/>
      <c r="H583" s="250">
        <v>1</v>
      </c>
      <c r="I583" s="251"/>
      <c r="J583" s="247"/>
      <c r="K583" s="247"/>
      <c r="L583" s="252"/>
      <c r="M583" s="253"/>
      <c r="N583" s="254"/>
      <c r="O583" s="254"/>
      <c r="P583" s="254"/>
      <c r="Q583" s="254"/>
      <c r="R583" s="254"/>
      <c r="S583" s="254"/>
      <c r="T583" s="25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6" t="s">
        <v>164</v>
      </c>
      <c r="AU583" s="256" t="s">
        <v>80</v>
      </c>
      <c r="AV583" s="13" t="s">
        <v>82</v>
      </c>
      <c r="AW583" s="13" t="s">
        <v>30</v>
      </c>
      <c r="AX583" s="13" t="s">
        <v>73</v>
      </c>
      <c r="AY583" s="256" t="s">
        <v>152</v>
      </c>
    </row>
    <row r="584" s="14" customFormat="1">
      <c r="A584" s="14"/>
      <c r="B584" s="257"/>
      <c r="C584" s="258"/>
      <c r="D584" s="239" t="s">
        <v>164</v>
      </c>
      <c r="E584" s="259" t="s">
        <v>1</v>
      </c>
      <c r="F584" s="260" t="s">
        <v>166</v>
      </c>
      <c r="G584" s="258"/>
      <c r="H584" s="261">
        <v>1</v>
      </c>
      <c r="I584" s="262"/>
      <c r="J584" s="258"/>
      <c r="K584" s="258"/>
      <c r="L584" s="263"/>
      <c r="M584" s="264"/>
      <c r="N584" s="265"/>
      <c r="O584" s="265"/>
      <c r="P584" s="265"/>
      <c r="Q584" s="265"/>
      <c r="R584" s="265"/>
      <c r="S584" s="265"/>
      <c r="T584" s="26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7" t="s">
        <v>164</v>
      </c>
      <c r="AU584" s="267" t="s">
        <v>80</v>
      </c>
      <c r="AV584" s="14" t="s">
        <v>159</v>
      </c>
      <c r="AW584" s="14" t="s">
        <v>30</v>
      </c>
      <c r="AX584" s="14" t="s">
        <v>80</v>
      </c>
      <c r="AY584" s="267" t="s">
        <v>152</v>
      </c>
    </row>
    <row r="585" s="12" customFormat="1" ht="25.92" customHeight="1">
      <c r="A585" s="12"/>
      <c r="B585" s="210"/>
      <c r="C585" s="211"/>
      <c r="D585" s="212" t="s">
        <v>72</v>
      </c>
      <c r="E585" s="213" t="s">
        <v>640</v>
      </c>
      <c r="F585" s="213" t="s">
        <v>641</v>
      </c>
      <c r="G585" s="211"/>
      <c r="H585" s="211"/>
      <c r="I585" s="214"/>
      <c r="J585" s="215">
        <f>BK585</f>
        <v>0</v>
      </c>
      <c r="K585" s="211"/>
      <c r="L585" s="216"/>
      <c r="M585" s="217"/>
      <c r="N585" s="218"/>
      <c r="O585" s="218"/>
      <c r="P585" s="219">
        <f>SUM(P586:P590)</f>
        <v>0</v>
      </c>
      <c r="Q585" s="218"/>
      <c r="R585" s="219">
        <f>SUM(R586:R590)</f>
        <v>0</v>
      </c>
      <c r="S585" s="218"/>
      <c r="T585" s="220">
        <f>SUM(T586:T590)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21" t="s">
        <v>178</v>
      </c>
      <c r="AT585" s="222" t="s">
        <v>72</v>
      </c>
      <c r="AU585" s="222" t="s">
        <v>73</v>
      </c>
      <c r="AY585" s="221" t="s">
        <v>152</v>
      </c>
      <c r="BK585" s="223">
        <f>SUM(BK586:BK590)</f>
        <v>0</v>
      </c>
    </row>
    <row r="586" s="2" customFormat="1" ht="16.5" customHeight="1">
      <c r="A586" s="38"/>
      <c r="B586" s="39"/>
      <c r="C586" s="226" t="s">
        <v>1089</v>
      </c>
      <c r="D586" s="226" t="s">
        <v>154</v>
      </c>
      <c r="E586" s="227" t="s">
        <v>643</v>
      </c>
      <c r="F586" s="228" t="s">
        <v>644</v>
      </c>
      <c r="G586" s="229" t="s">
        <v>645</v>
      </c>
      <c r="H586" s="230">
        <v>1</v>
      </c>
      <c r="I586" s="231"/>
      <c r="J586" s="232">
        <f>ROUND(I586*H586,2)</f>
        <v>0</v>
      </c>
      <c r="K586" s="228" t="s">
        <v>1</v>
      </c>
      <c r="L586" s="44"/>
      <c r="M586" s="233" t="s">
        <v>1</v>
      </c>
      <c r="N586" s="234" t="s">
        <v>38</v>
      </c>
      <c r="O586" s="91"/>
      <c r="P586" s="235">
        <f>O586*H586</f>
        <v>0</v>
      </c>
      <c r="Q586" s="235">
        <v>0</v>
      </c>
      <c r="R586" s="235">
        <f>Q586*H586</f>
        <v>0</v>
      </c>
      <c r="S586" s="235">
        <v>0</v>
      </c>
      <c r="T586" s="236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7" t="s">
        <v>159</v>
      </c>
      <c r="AT586" s="237" t="s">
        <v>154</v>
      </c>
      <c r="AU586" s="237" t="s">
        <v>80</v>
      </c>
      <c r="AY586" s="17" t="s">
        <v>152</v>
      </c>
      <c r="BE586" s="238">
        <f>IF(N586="základní",J586,0)</f>
        <v>0</v>
      </c>
      <c r="BF586" s="238">
        <f>IF(N586="snížená",J586,0)</f>
        <v>0</v>
      </c>
      <c r="BG586" s="238">
        <f>IF(N586="zákl. přenesená",J586,0)</f>
        <v>0</v>
      </c>
      <c r="BH586" s="238">
        <f>IF(N586="sníž. přenesená",J586,0)</f>
        <v>0</v>
      </c>
      <c r="BI586" s="238">
        <f>IF(N586="nulová",J586,0)</f>
        <v>0</v>
      </c>
      <c r="BJ586" s="17" t="s">
        <v>80</v>
      </c>
      <c r="BK586" s="238">
        <f>ROUND(I586*H586,2)</f>
        <v>0</v>
      </c>
      <c r="BL586" s="17" t="s">
        <v>159</v>
      </c>
      <c r="BM586" s="237" t="s">
        <v>1090</v>
      </c>
    </row>
    <row r="587" s="2" customFormat="1">
      <c r="A587" s="38"/>
      <c r="B587" s="39"/>
      <c r="C587" s="40"/>
      <c r="D587" s="239" t="s">
        <v>160</v>
      </c>
      <c r="E587" s="40"/>
      <c r="F587" s="240" t="s">
        <v>644</v>
      </c>
      <c r="G587" s="40"/>
      <c r="H587" s="40"/>
      <c r="I587" s="241"/>
      <c r="J587" s="40"/>
      <c r="K587" s="40"/>
      <c r="L587" s="44"/>
      <c r="M587" s="242"/>
      <c r="N587" s="243"/>
      <c r="O587" s="91"/>
      <c r="P587" s="91"/>
      <c r="Q587" s="91"/>
      <c r="R587" s="91"/>
      <c r="S587" s="91"/>
      <c r="T587" s="92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160</v>
      </c>
      <c r="AU587" s="17" t="s">
        <v>80</v>
      </c>
    </row>
    <row r="588" s="2" customFormat="1">
      <c r="A588" s="38"/>
      <c r="B588" s="39"/>
      <c r="C588" s="40"/>
      <c r="D588" s="239" t="s">
        <v>647</v>
      </c>
      <c r="E588" s="40"/>
      <c r="F588" s="288" t="s">
        <v>648</v>
      </c>
      <c r="G588" s="40"/>
      <c r="H588" s="40"/>
      <c r="I588" s="241"/>
      <c r="J588" s="40"/>
      <c r="K588" s="40"/>
      <c r="L588" s="44"/>
      <c r="M588" s="242"/>
      <c r="N588" s="243"/>
      <c r="O588" s="91"/>
      <c r="P588" s="91"/>
      <c r="Q588" s="91"/>
      <c r="R588" s="91"/>
      <c r="S588" s="91"/>
      <c r="T588" s="92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647</v>
      </c>
      <c r="AU588" s="17" t="s">
        <v>80</v>
      </c>
    </row>
    <row r="589" s="2" customFormat="1" ht="16.5" customHeight="1">
      <c r="A589" s="38"/>
      <c r="B589" s="39"/>
      <c r="C589" s="226" t="s">
        <v>434</v>
      </c>
      <c r="D589" s="226" t="s">
        <v>154</v>
      </c>
      <c r="E589" s="227" t="s">
        <v>649</v>
      </c>
      <c r="F589" s="228" t="s">
        <v>650</v>
      </c>
      <c r="G589" s="229" t="s">
        <v>633</v>
      </c>
      <c r="H589" s="230">
        <v>1</v>
      </c>
      <c r="I589" s="231"/>
      <c r="J589" s="232">
        <f>ROUND(I589*H589,2)</f>
        <v>0</v>
      </c>
      <c r="K589" s="228" t="s">
        <v>1</v>
      </c>
      <c r="L589" s="44"/>
      <c r="M589" s="233" t="s">
        <v>1</v>
      </c>
      <c r="N589" s="234" t="s">
        <v>38</v>
      </c>
      <c r="O589" s="91"/>
      <c r="P589" s="235">
        <f>O589*H589</f>
        <v>0</v>
      </c>
      <c r="Q589" s="235">
        <v>0</v>
      </c>
      <c r="R589" s="235">
        <f>Q589*H589</f>
        <v>0</v>
      </c>
      <c r="S589" s="235">
        <v>0</v>
      </c>
      <c r="T589" s="236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37" t="s">
        <v>159</v>
      </c>
      <c r="AT589" s="237" t="s">
        <v>154</v>
      </c>
      <c r="AU589" s="237" t="s">
        <v>80</v>
      </c>
      <c r="AY589" s="17" t="s">
        <v>152</v>
      </c>
      <c r="BE589" s="238">
        <f>IF(N589="základní",J589,0)</f>
        <v>0</v>
      </c>
      <c r="BF589" s="238">
        <f>IF(N589="snížená",J589,0)</f>
        <v>0</v>
      </c>
      <c r="BG589" s="238">
        <f>IF(N589="zákl. přenesená",J589,0)</f>
        <v>0</v>
      </c>
      <c r="BH589" s="238">
        <f>IF(N589="sníž. přenesená",J589,0)</f>
        <v>0</v>
      </c>
      <c r="BI589" s="238">
        <f>IF(N589="nulová",J589,0)</f>
        <v>0</v>
      </c>
      <c r="BJ589" s="17" t="s">
        <v>80</v>
      </c>
      <c r="BK589" s="238">
        <f>ROUND(I589*H589,2)</f>
        <v>0</v>
      </c>
      <c r="BL589" s="17" t="s">
        <v>159</v>
      </c>
      <c r="BM589" s="237" t="s">
        <v>1091</v>
      </c>
    </row>
    <row r="590" s="2" customFormat="1">
      <c r="A590" s="38"/>
      <c r="B590" s="39"/>
      <c r="C590" s="40"/>
      <c r="D590" s="239" t="s">
        <v>160</v>
      </c>
      <c r="E590" s="40"/>
      <c r="F590" s="240" t="s">
        <v>650</v>
      </c>
      <c r="G590" s="40"/>
      <c r="H590" s="40"/>
      <c r="I590" s="241"/>
      <c r="J590" s="40"/>
      <c r="K590" s="40"/>
      <c r="L590" s="44"/>
      <c r="M590" s="289"/>
      <c r="N590" s="290"/>
      <c r="O590" s="291"/>
      <c r="P590" s="291"/>
      <c r="Q590" s="291"/>
      <c r="R590" s="291"/>
      <c r="S590" s="291"/>
      <c r="T590" s="292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160</v>
      </c>
      <c r="AU590" s="17" t="s">
        <v>80</v>
      </c>
    </row>
    <row r="591" s="2" customFormat="1" ht="6.96" customHeight="1">
      <c r="A591" s="38"/>
      <c r="B591" s="66"/>
      <c r="C591" s="67"/>
      <c r="D591" s="67"/>
      <c r="E591" s="67"/>
      <c r="F591" s="67"/>
      <c r="G591" s="67"/>
      <c r="H591" s="67"/>
      <c r="I591" s="67"/>
      <c r="J591" s="67"/>
      <c r="K591" s="67"/>
      <c r="L591" s="44"/>
      <c r="M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</row>
  </sheetData>
  <sheetProtection sheet="1" autoFilter="0" formatColumns="0" formatRows="0" objects="1" scenarios="1" spinCount="100000" saltValue="iNRYSey0zG3N9qifXkSKUWNxF3ddY/p8PIOsldF1WhCN6Pn3dpknee5QXrhnRFbDGKrCyZkNPw5WTGCfV8qnHA==" hashValue="VhBNVIbUtFAWtkO4vnVL5tqKVQz32nqcTw228XvbA6gaTBuY1P3V0WtHjL7oS6MaaFtS3HPywhF4hyUBHeHUSg==" algorithmName="SHA-512" password="CC35"/>
  <autoFilter ref="C141:K59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0:H130"/>
    <mergeCell ref="E132:H132"/>
    <mergeCell ref="E134:H134"/>
    <mergeCell ref="L2:V2"/>
  </mergeCells>
  <hyperlinks>
    <hyperlink ref="F147" r:id="rId1" display="https://podminky.urs.cz/item/CS_URS_2024_01/111251102"/>
    <hyperlink ref="F151" r:id="rId2" display="https://podminky.urs.cz/item/CS_URS_2024_01/112155311"/>
    <hyperlink ref="F156" r:id="rId3" display="https://podminky.urs.cz/item/CS_URS_2024_01/112101101"/>
    <hyperlink ref="F161" r:id="rId4" display="https://podminky.urs.cz/item/CS_URS_2024_01/112251101"/>
    <hyperlink ref="F166" r:id="rId5" display="https://podminky.urs.cz/item/CS_URS_2024_01/112155115"/>
    <hyperlink ref="F171" r:id="rId6" display="https://podminky.urs.cz/item/CS_URS_2024_01/174111101"/>
    <hyperlink ref="F186" r:id="rId7" display="https://podminky.urs.cz/item/CS_URS_2024_01/181006115"/>
    <hyperlink ref="F191" r:id="rId8" display="https://podminky.urs.cz/item/CS_URS_2024_01/181111131"/>
    <hyperlink ref="F203" r:id="rId9" display="https://podminky.urs.cz/item/CS_URS_2024_01/181411121"/>
    <hyperlink ref="F214" r:id="rId10" display="https://podminky.urs.cz/item/CS_URS_2024_01/890111812"/>
    <hyperlink ref="F220" r:id="rId11" display="https://podminky.urs.cz/item/CS_URS_2024_01/894414211"/>
    <hyperlink ref="F227" r:id="rId12" display="https://podminky.urs.cz/item/CS_URS_2024_01/973049131"/>
    <hyperlink ref="F234" r:id="rId13" display="https://podminky.urs.cz/item/CS_URS_2024_01/961044111"/>
    <hyperlink ref="F242" r:id="rId14" display="https://podminky.urs.cz/item/CS_URS_2024_01/962032231"/>
    <hyperlink ref="F249" r:id="rId15" display="https://podminky.urs.cz/item/CS_URS_2024_01/962032641"/>
    <hyperlink ref="F254" r:id="rId16" display="https://podminky.urs.cz/item/CS_URS_2024_01/963031434"/>
    <hyperlink ref="F260" r:id="rId17" display="https://podminky.urs.cz/item/CS_URS_2024_01/963042819"/>
    <hyperlink ref="F266" r:id="rId18" display="https://podminky.urs.cz/item/CS_URS_2024_01/963053935"/>
    <hyperlink ref="F272" r:id="rId19" display="https://podminky.urs.cz/item/CS_URS_2024_01/965043441"/>
    <hyperlink ref="F278" r:id="rId20" display="https://podminky.urs.cz/item/CS_URS_2024_01/966052121"/>
    <hyperlink ref="F281" r:id="rId21" display="https://podminky.urs.cz/item/CS_URS_2024_01/966071711"/>
    <hyperlink ref="F284" r:id="rId22" display="https://podminky.urs.cz/item/CS_URS_2024_01/966071822"/>
    <hyperlink ref="F287" r:id="rId23" display="https://podminky.urs.cz/item/CS_URS_2024_01/966073810"/>
    <hyperlink ref="F291" r:id="rId24" display="https://podminky.urs.cz/item/CS_URS_2024_01/968062376"/>
    <hyperlink ref="F297" r:id="rId25" display="https://podminky.urs.cz/item/CS_URS_2024_01/968062455"/>
    <hyperlink ref="F304" r:id="rId26" display="https://podminky.urs.cz/item/CS_URS_2024_01/968062456"/>
    <hyperlink ref="F309" r:id="rId27" display="https://podminky.urs.cz/item/CS_URS_2024_01/968082016"/>
    <hyperlink ref="F314" r:id="rId28" display="https://podminky.urs.cz/item/CS_URS_2024_01/968082017"/>
    <hyperlink ref="F320" r:id="rId29" display="https://podminky.urs.cz/item/CS_URS_2024_01/981011313"/>
    <hyperlink ref="F327" r:id="rId30" display="https://podminky.urs.cz/item/CS_URS_2024_01/997006002"/>
    <hyperlink ref="F330" r:id="rId31" display="https://podminky.urs.cz/item/CS_URS_2024_01/997006511"/>
    <hyperlink ref="F333" r:id="rId32" display="https://podminky.urs.cz/item/CS_URS_2024_01/997006519"/>
    <hyperlink ref="F338" r:id="rId33" display="https://podminky.urs.cz/item/CS_URS_2024_01/997013635"/>
    <hyperlink ref="F343" r:id="rId34" display="https://podminky.urs.cz/item/CS_URS_2024_01/997013804"/>
    <hyperlink ref="F351" r:id="rId35" display="https://podminky.urs.cz/item/CS_URS_2024_01/997013811"/>
    <hyperlink ref="F356" r:id="rId36" display="https://podminky.urs.cz/item/CS_URS_2024_01/997013813"/>
    <hyperlink ref="F361" r:id="rId37" display="https://podminky.urs.cz/item/CS_URS_2024_01/997013814"/>
    <hyperlink ref="F366" r:id="rId38" display="https://podminky.urs.cz/item/CS_URS_2024_01/997013871"/>
    <hyperlink ref="F373" r:id="rId39" display="https://podminky.urs.cz/item/CS_URS_2024_01/712331801"/>
    <hyperlink ref="F381" r:id="rId40" display="https://podminky.urs.cz/item/CS_URS_2024_01/713110811"/>
    <hyperlink ref="F390" r:id="rId41" display="https://podminky.urs.cz/item/CS_URS_2024_01/725110811"/>
    <hyperlink ref="F395" r:id="rId42" display="https://podminky.urs.cz/item/CS_URS_2024_01/725210821"/>
    <hyperlink ref="F399" r:id="rId43" display="https://podminky.urs.cz/item/CS_URS_2024_01/725220842"/>
    <hyperlink ref="F402" r:id="rId44" display="https://podminky.urs.cz/item/CS_URS_2024_01/725310823"/>
    <hyperlink ref="F405" r:id="rId45" display="https://podminky.urs.cz/item/CS_URS_2024_01/725530823"/>
    <hyperlink ref="F410" r:id="rId46" display="https://podminky.urs.cz/item/CS_URS_2024_01/725610810"/>
    <hyperlink ref="F413" r:id="rId47" display="https://podminky.urs.cz/item/CS_URS_2024_01/725820801"/>
    <hyperlink ref="F419" r:id="rId48" display="https://podminky.urs.cz/item/CS_URS_2024_01/731200816"/>
    <hyperlink ref="F423" r:id="rId49" display="https://podminky.urs.cz/item/CS_URS_2024_01/733120815"/>
    <hyperlink ref="F428" r:id="rId50" display="https://podminky.urs.cz/item/CS_URS_2024_01/733191816"/>
    <hyperlink ref="F434" r:id="rId51" display="https://podminky.urs.cz/item/CS_URS_2024_01/735151821"/>
    <hyperlink ref="F440" r:id="rId52" display="https://podminky.urs.cz/item/CS_URS_2024_01/218203403"/>
    <hyperlink ref="F445" r:id="rId53" display="https://podminky.urs.cz/item/CS_URS_2024_01/741211833"/>
    <hyperlink ref="F448" r:id="rId54" display="https://podminky.urs.cz/item/CS_URS_2024_01/741211847"/>
    <hyperlink ref="F454" r:id="rId55" display="https://podminky.urs.cz/item/CS_URS_2024_01/762331811"/>
    <hyperlink ref="F469" r:id="rId56" display="https://podminky.urs.cz/item/CS_URS_2024_01/762341811"/>
    <hyperlink ref="F476" r:id="rId57" display="https://podminky.urs.cz/item/CS_URS_2024_01/762811811"/>
    <hyperlink ref="F481" r:id="rId58" display="https://podminky.urs.cz/item/CS_URS_2024_01/762822810"/>
    <hyperlink ref="F486" r:id="rId59" display="https://podminky.urs.cz/item/CS_URS_2024_01/762841812"/>
    <hyperlink ref="F492" r:id="rId60" display="https://podminky.urs.cz/item/CS_URS_2024_01/764001821"/>
    <hyperlink ref="F499" r:id="rId61" display="https://podminky.urs.cz/item/CS_URS_2024_01/764001851"/>
    <hyperlink ref="F505" r:id="rId62" display="https://podminky.urs.cz/item/CS_URS_2024_01/764002801"/>
    <hyperlink ref="F511" r:id="rId63" display="https://podminky.urs.cz/item/CS_URS_2024_01/764002821"/>
    <hyperlink ref="F514" r:id="rId64" display="https://podminky.urs.cz/item/CS_URS_2024_01/764002851"/>
    <hyperlink ref="F519" r:id="rId65" display="https://podminky.urs.cz/item/CS_URS_2024_01/764004801"/>
    <hyperlink ref="F525" r:id="rId66" display="https://podminky.urs.cz/item/CS_URS_2024_01/764004841"/>
    <hyperlink ref="F531" r:id="rId67" display="https://podminky.urs.cz/item/CS_URS_2024_01/764004861"/>
    <hyperlink ref="F538" r:id="rId68" display="https://podminky.urs.cz/item/CS_URS_2024_01/767995113"/>
    <hyperlink ref="F553" r:id="rId69" display="https://podminky.urs.cz/item/CS_URS_2024_01/776201812"/>
    <hyperlink ref="F558" r:id="rId70" display="https://podminky.urs.cz/item/CS_URS_2024_01/776410811"/>
    <hyperlink ref="F567" r:id="rId71" display="https://podminky.urs.cz/item/CS_URS_2024_01/7876008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Velká Jesenice, Hnátnice, Otovice - demolice (strážní domky, základy skladiště)</v>
      </c>
      <c r="F7" s="150"/>
      <c r="G7" s="150"/>
      <c r="H7" s="150"/>
      <c r="L7" s="20"/>
    </row>
    <row r="8" s="1" customFormat="1" ht="12" customHeight="1">
      <c r="B8" s="20"/>
      <c r="D8" s="150" t="s">
        <v>110</v>
      </c>
      <c r="L8" s="20"/>
    </row>
    <row r="9" s="2" customFormat="1" ht="16.5" customHeight="1">
      <c r="A9" s="38"/>
      <c r="B9" s="44"/>
      <c r="C9" s="38"/>
      <c r="D9" s="38"/>
      <c r="E9" s="151" t="s">
        <v>826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1092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828</v>
      </c>
      <c r="G14" s="38"/>
      <c r="H14" s="38"/>
      <c r="I14" s="150" t="s">
        <v>22</v>
      </c>
      <c r="J14" s="153" t="str">
        <f>'Rekapitulace stavby'!AN8</f>
        <v>7. 6. 2024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ROUND((SUM(BE127:BE210)),  2)</f>
        <v>0</v>
      </c>
      <c r="G35" s="38"/>
      <c r="H35" s="38"/>
      <c r="I35" s="164">
        <v>0.20999999999999999</v>
      </c>
      <c r="J35" s="163">
        <f>ROUND(((SUM(BE127:BE210))*I35),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ROUND((SUM(BF127:BF210)),  2)</f>
        <v>0</v>
      </c>
      <c r="G36" s="38"/>
      <c r="H36" s="38"/>
      <c r="I36" s="164">
        <v>0.12</v>
      </c>
      <c r="J36" s="163">
        <f>ROUND(((SUM(BF127:BF210))*I36),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ROUND((SUM(BG127:BG210)),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ROUND((SUM(BH127:BH210)),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ROUND((SUM(BI127:BI210)),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Velká Jesenice, Hnátnice, Otovice - demolice (strážní domky, základy skladiště)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826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02-02 - Seník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Hnátnice</v>
      </c>
      <c r="G91" s="40"/>
      <c r="H91" s="40"/>
      <c r="I91" s="32" t="s">
        <v>22</v>
      </c>
      <c r="J91" s="79" t="str">
        <f>IF(J14="","",J14)</f>
        <v>7. 6. 2024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120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123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124</v>
      </c>
      <c r="E101" s="196"/>
      <c r="F101" s="196"/>
      <c r="G101" s="196"/>
      <c r="H101" s="196"/>
      <c r="I101" s="196"/>
      <c r="J101" s="197">
        <f>J136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125</v>
      </c>
      <c r="E102" s="191"/>
      <c r="F102" s="191"/>
      <c r="G102" s="191"/>
      <c r="H102" s="191"/>
      <c r="I102" s="191"/>
      <c r="J102" s="192">
        <f>J150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33"/>
      <c r="D103" s="195" t="s">
        <v>126</v>
      </c>
      <c r="E103" s="196"/>
      <c r="F103" s="196"/>
      <c r="G103" s="196"/>
      <c r="H103" s="196"/>
      <c r="I103" s="196"/>
      <c r="J103" s="197">
        <f>J151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127</v>
      </c>
      <c r="E104" s="196"/>
      <c r="F104" s="196"/>
      <c r="G104" s="196"/>
      <c r="H104" s="196"/>
      <c r="I104" s="196"/>
      <c r="J104" s="197">
        <f>J158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128</v>
      </c>
      <c r="E105" s="196"/>
      <c r="F105" s="196"/>
      <c r="G105" s="196"/>
      <c r="H105" s="196"/>
      <c r="I105" s="196"/>
      <c r="J105" s="197">
        <f>J174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83" t="str">
        <f>E7</f>
        <v>Velká Jesenice, Hnátnice, Otovice - demolice (strážní domky, základy skladiště)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110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826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112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02-02 - Seník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Hnátnice</v>
      </c>
      <c r="G121" s="40"/>
      <c r="H121" s="40"/>
      <c r="I121" s="32" t="s">
        <v>22</v>
      </c>
      <c r="J121" s="79" t="str">
        <f>IF(J14="","",J14)</f>
        <v>7. 6. 2024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138</v>
      </c>
      <c r="D126" s="202" t="s">
        <v>58</v>
      </c>
      <c r="E126" s="202" t="s">
        <v>54</v>
      </c>
      <c r="F126" s="202" t="s">
        <v>55</v>
      </c>
      <c r="G126" s="202" t="s">
        <v>139</v>
      </c>
      <c r="H126" s="202" t="s">
        <v>140</v>
      </c>
      <c r="I126" s="202" t="s">
        <v>141</v>
      </c>
      <c r="J126" s="202" t="s">
        <v>117</v>
      </c>
      <c r="K126" s="203" t="s">
        <v>142</v>
      </c>
      <c r="L126" s="204"/>
      <c r="M126" s="100" t="s">
        <v>1</v>
      </c>
      <c r="N126" s="101" t="s">
        <v>37</v>
      </c>
      <c r="O126" s="101" t="s">
        <v>143</v>
      </c>
      <c r="P126" s="101" t="s">
        <v>144</v>
      </c>
      <c r="Q126" s="101" t="s">
        <v>145</v>
      </c>
      <c r="R126" s="101" t="s">
        <v>146</v>
      </c>
      <c r="S126" s="101" t="s">
        <v>147</v>
      </c>
      <c r="T126" s="102" t="s">
        <v>148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149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P128+P150</f>
        <v>0</v>
      </c>
      <c r="Q127" s="104"/>
      <c r="R127" s="207">
        <f>R128+R150</f>
        <v>0</v>
      </c>
      <c r="S127" s="104"/>
      <c r="T127" s="208">
        <f>T128+T150</f>
        <v>2.9913119999999997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119</v>
      </c>
      <c r="BK127" s="209">
        <f>BK128+BK150</f>
        <v>0</v>
      </c>
    </row>
    <row r="128" s="12" customFormat="1" ht="25.92" customHeight="1">
      <c r="A128" s="12"/>
      <c r="B128" s="210"/>
      <c r="C128" s="211"/>
      <c r="D128" s="212" t="s">
        <v>72</v>
      </c>
      <c r="E128" s="213" t="s">
        <v>150</v>
      </c>
      <c r="F128" s="213" t="s">
        <v>151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P129+P136</f>
        <v>0</v>
      </c>
      <c r="Q128" s="218"/>
      <c r="R128" s="219">
        <f>R129+R136</f>
        <v>0</v>
      </c>
      <c r="S128" s="218"/>
      <c r="T128" s="220">
        <f>T129+T136</f>
        <v>1.7238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73</v>
      </c>
      <c r="AY128" s="221" t="s">
        <v>152</v>
      </c>
      <c r="BK128" s="223">
        <f>BK129+BK136</f>
        <v>0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297</v>
      </c>
      <c r="F129" s="224" t="s">
        <v>298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SUM(P130:P135)</f>
        <v>0</v>
      </c>
      <c r="Q129" s="218"/>
      <c r="R129" s="219">
        <f>SUM(R130:R135)</f>
        <v>0</v>
      </c>
      <c r="S129" s="218"/>
      <c r="T129" s="220">
        <f>SUM(T130:T135)</f>
        <v>1.7238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72</v>
      </c>
      <c r="AU129" s="222" t="s">
        <v>80</v>
      </c>
      <c r="AY129" s="221" t="s">
        <v>152</v>
      </c>
      <c r="BK129" s="223">
        <f>SUM(BK130:BK135)</f>
        <v>0</v>
      </c>
    </row>
    <row r="130" s="2" customFormat="1" ht="24.15" customHeight="1">
      <c r="A130" s="38"/>
      <c r="B130" s="39"/>
      <c r="C130" s="226" t="s">
        <v>80</v>
      </c>
      <c r="D130" s="226" t="s">
        <v>154</v>
      </c>
      <c r="E130" s="227" t="s">
        <v>788</v>
      </c>
      <c r="F130" s="228" t="s">
        <v>789</v>
      </c>
      <c r="G130" s="229" t="s">
        <v>235</v>
      </c>
      <c r="H130" s="230">
        <v>44.200000000000003</v>
      </c>
      <c r="I130" s="231"/>
      <c r="J130" s="232">
        <f>ROUND(I130*H130,2)</f>
        <v>0</v>
      </c>
      <c r="K130" s="228" t="s">
        <v>158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0.039</v>
      </c>
      <c r="T130" s="236">
        <f>S130*H130</f>
        <v>1.7238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159</v>
      </c>
      <c r="AT130" s="237" t="s">
        <v>154</v>
      </c>
      <c r="AU130" s="237" t="s">
        <v>82</v>
      </c>
      <c r="AY130" s="17" t="s">
        <v>152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159</v>
      </c>
      <c r="BM130" s="237" t="s">
        <v>82</v>
      </c>
    </row>
    <row r="131" s="2" customFormat="1">
      <c r="A131" s="38"/>
      <c r="B131" s="39"/>
      <c r="C131" s="40"/>
      <c r="D131" s="239" t="s">
        <v>160</v>
      </c>
      <c r="E131" s="40"/>
      <c r="F131" s="240" t="s">
        <v>790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160</v>
      </c>
      <c r="AU131" s="17" t="s">
        <v>82</v>
      </c>
    </row>
    <row r="132" s="2" customFormat="1">
      <c r="A132" s="38"/>
      <c r="B132" s="39"/>
      <c r="C132" s="40"/>
      <c r="D132" s="244" t="s">
        <v>162</v>
      </c>
      <c r="E132" s="40"/>
      <c r="F132" s="245" t="s">
        <v>791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162</v>
      </c>
      <c r="AU132" s="17" t="s">
        <v>82</v>
      </c>
    </row>
    <row r="133" s="15" customFormat="1">
      <c r="A133" s="15"/>
      <c r="B133" s="268"/>
      <c r="C133" s="269"/>
      <c r="D133" s="239" t="s">
        <v>164</v>
      </c>
      <c r="E133" s="270" t="s">
        <v>1</v>
      </c>
      <c r="F133" s="271" t="s">
        <v>1093</v>
      </c>
      <c r="G133" s="269"/>
      <c r="H133" s="270" t="s">
        <v>1</v>
      </c>
      <c r="I133" s="272"/>
      <c r="J133" s="269"/>
      <c r="K133" s="269"/>
      <c r="L133" s="273"/>
      <c r="M133" s="274"/>
      <c r="N133" s="275"/>
      <c r="O133" s="275"/>
      <c r="P133" s="275"/>
      <c r="Q133" s="275"/>
      <c r="R133" s="275"/>
      <c r="S133" s="275"/>
      <c r="T133" s="27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7" t="s">
        <v>164</v>
      </c>
      <c r="AU133" s="277" t="s">
        <v>82</v>
      </c>
      <c r="AV133" s="15" t="s">
        <v>80</v>
      </c>
      <c r="AW133" s="15" t="s">
        <v>30</v>
      </c>
      <c r="AX133" s="15" t="s">
        <v>73</v>
      </c>
      <c r="AY133" s="277" t="s">
        <v>152</v>
      </c>
    </row>
    <row r="134" s="13" customFormat="1">
      <c r="A134" s="13"/>
      <c r="B134" s="246"/>
      <c r="C134" s="247"/>
      <c r="D134" s="239" t="s">
        <v>164</v>
      </c>
      <c r="E134" s="248" t="s">
        <v>1</v>
      </c>
      <c r="F134" s="249" t="s">
        <v>1094</v>
      </c>
      <c r="G134" s="247"/>
      <c r="H134" s="250">
        <v>44.200000000000003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164</v>
      </c>
      <c r="AU134" s="256" t="s">
        <v>82</v>
      </c>
      <c r="AV134" s="13" t="s">
        <v>82</v>
      </c>
      <c r="AW134" s="13" t="s">
        <v>30</v>
      </c>
      <c r="AX134" s="13" t="s">
        <v>73</v>
      </c>
      <c r="AY134" s="256" t="s">
        <v>152</v>
      </c>
    </row>
    <row r="135" s="14" customFormat="1">
      <c r="A135" s="14"/>
      <c r="B135" s="257"/>
      <c r="C135" s="258"/>
      <c r="D135" s="239" t="s">
        <v>164</v>
      </c>
      <c r="E135" s="259" t="s">
        <v>1</v>
      </c>
      <c r="F135" s="260" t="s">
        <v>166</v>
      </c>
      <c r="G135" s="258"/>
      <c r="H135" s="261">
        <v>44.200000000000003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164</v>
      </c>
      <c r="AU135" s="267" t="s">
        <v>82</v>
      </c>
      <c r="AV135" s="14" t="s">
        <v>159</v>
      </c>
      <c r="AW135" s="14" t="s">
        <v>30</v>
      </c>
      <c r="AX135" s="14" t="s">
        <v>80</v>
      </c>
      <c r="AY135" s="267" t="s">
        <v>152</v>
      </c>
    </row>
    <row r="136" s="12" customFormat="1" ht="22.8" customHeight="1">
      <c r="A136" s="12"/>
      <c r="B136" s="210"/>
      <c r="C136" s="211"/>
      <c r="D136" s="212" t="s">
        <v>72</v>
      </c>
      <c r="E136" s="224" t="s">
        <v>315</v>
      </c>
      <c r="F136" s="224" t="s">
        <v>316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SUM(P137:P149)</f>
        <v>0</v>
      </c>
      <c r="Q136" s="218"/>
      <c r="R136" s="219">
        <f>SUM(R137:R149)</f>
        <v>0</v>
      </c>
      <c r="S136" s="218"/>
      <c r="T136" s="220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80</v>
      </c>
      <c r="AT136" s="222" t="s">
        <v>72</v>
      </c>
      <c r="AU136" s="222" t="s">
        <v>80</v>
      </c>
      <c r="AY136" s="221" t="s">
        <v>152</v>
      </c>
      <c r="BK136" s="223">
        <f>SUM(BK137:BK149)</f>
        <v>0</v>
      </c>
    </row>
    <row r="137" s="2" customFormat="1" ht="24.15" customHeight="1">
      <c r="A137" s="38"/>
      <c r="B137" s="39"/>
      <c r="C137" s="226" t="s">
        <v>82</v>
      </c>
      <c r="D137" s="226" t="s">
        <v>154</v>
      </c>
      <c r="E137" s="227" t="s">
        <v>333</v>
      </c>
      <c r="F137" s="228" t="s">
        <v>334</v>
      </c>
      <c r="G137" s="229" t="s">
        <v>228</v>
      </c>
      <c r="H137" s="230">
        <v>2.9910000000000001</v>
      </c>
      <c r="I137" s="231"/>
      <c r="J137" s="232">
        <f>ROUND(I137*H137,2)</f>
        <v>0</v>
      </c>
      <c r="K137" s="228" t="s">
        <v>158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159</v>
      </c>
      <c r="AT137" s="237" t="s">
        <v>154</v>
      </c>
      <c r="AU137" s="237" t="s">
        <v>82</v>
      </c>
      <c r="AY137" s="17" t="s">
        <v>152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159</v>
      </c>
      <c r="BM137" s="237" t="s">
        <v>1095</v>
      </c>
    </row>
    <row r="138" s="2" customFormat="1">
      <c r="A138" s="38"/>
      <c r="B138" s="39"/>
      <c r="C138" s="40"/>
      <c r="D138" s="239" t="s">
        <v>160</v>
      </c>
      <c r="E138" s="40"/>
      <c r="F138" s="240" t="s">
        <v>336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82</v>
      </c>
    </row>
    <row r="139" s="2" customFormat="1">
      <c r="A139" s="38"/>
      <c r="B139" s="39"/>
      <c r="C139" s="40"/>
      <c r="D139" s="244" t="s">
        <v>162</v>
      </c>
      <c r="E139" s="40"/>
      <c r="F139" s="245" t="s">
        <v>337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162</v>
      </c>
      <c r="AU139" s="17" t="s">
        <v>82</v>
      </c>
    </row>
    <row r="140" s="2" customFormat="1" ht="24.15" customHeight="1">
      <c r="A140" s="38"/>
      <c r="B140" s="39"/>
      <c r="C140" s="226" t="s">
        <v>171</v>
      </c>
      <c r="D140" s="226" t="s">
        <v>154</v>
      </c>
      <c r="E140" s="227" t="s">
        <v>339</v>
      </c>
      <c r="F140" s="228" t="s">
        <v>340</v>
      </c>
      <c r="G140" s="229" t="s">
        <v>228</v>
      </c>
      <c r="H140" s="230">
        <v>41.874000000000002</v>
      </c>
      <c r="I140" s="231"/>
      <c r="J140" s="232">
        <f>ROUND(I140*H140,2)</f>
        <v>0</v>
      </c>
      <c r="K140" s="228" t="s">
        <v>158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159</v>
      </c>
      <c r="AT140" s="237" t="s">
        <v>154</v>
      </c>
      <c r="AU140" s="237" t="s">
        <v>82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159</v>
      </c>
      <c r="BM140" s="237" t="s">
        <v>175</v>
      </c>
    </row>
    <row r="141" s="2" customFormat="1">
      <c r="A141" s="38"/>
      <c r="B141" s="39"/>
      <c r="C141" s="40"/>
      <c r="D141" s="239" t="s">
        <v>160</v>
      </c>
      <c r="E141" s="40"/>
      <c r="F141" s="240" t="s">
        <v>341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82</v>
      </c>
    </row>
    <row r="142" s="2" customFormat="1">
      <c r="A142" s="38"/>
      <c r="B142" s="39"/>
      <c r="C142" s="40"/>
      <c r="D142" s="244" t="s">
        <v>162</v>
      </c>
      <c r="E142" s="40"/>
      <c r="F142" s="245" t="s">
        <v>342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162</v>
      </c>
      <c r="AU142" s="17" t="s">
        <v>82</v>
      </c>
    </row>
    <row r="143" s="13" customFormat="1">
      <c r="A143" s="13"/>
      <c r="B143" s="246"/>
      <c r="C143" s="247"/>
      <c r="D143" s="239" t="s">
        <v>164</v>
      </c>
      <c r="E143" s="248" t="s">
        <v>1</v>
      </c>
      <c r="F143" s="249" t="s">
        <v>1096</v>
      </c>
      <c r="G143" s="247"/>
      <c r="H143" s="250">
        <v>41.874000000000002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164</v>
      </c>
      <c r="AU143" s="256" t="s">
        <v>82</v>
      </c>
      <c r="AV143" s="13" t="s">
        <v>82</v>
      </c>
      <c r="AW143" s="13" t="s">
        <v>30</v>
      </c>
      <c r="AX143" s="13" t="s">
        <v>73</v>
      </c>
      <c r="AY143" s="256" t="s">
        <v>152</v>
      </c>
    </row>
    <row r="144" s="14" customFormat="1">
      <c r="A144" s="14"/>
      <c r="B144" s="257"/>
      <c r="C144" s="258"/>
      <c r="D144" s="239" t="s">
        <v>164</v>
      </c>
      <c r="E144" s="259" t="s">
        <v>1</v>
      </c>
      <c r="F144" s="260" t="s">
        <v>166</v>
      </c>
      <c r="G144" s="258"/>
      <c r="H144" s="261">
        <v>41.874000000000002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164</v>
      </c>
      <c r="AU144" s="267" t="s">
        <v>82</v>
      </c>
      <c r="AV144" s="14" t="s">
        <v>159</v>
      </c>
      <c r="AW144" s="14" t="s">
        <v>30</v>
      </c>
      <c r="AX144" s="14" t="s">
        <v>80</v>
      </c>
      <c r="AY144" s="267" t="s">
        <v>152</v>
      </c>
    </row>
    <row r="145" s="2" customFormat="1" ht="33" customHeight="1">
      <c r="A145" s="38"/>
      <c r="B145" s="39"/>
      <c r="C145" s="226" t="s">
        <v>159</v>
      </c>
      <c r="D145" s="226" t="s">
        <v>154</v>
      </c>
      <c r="E145" s="227" t="s">
        <v>359</v>
      </c>
      <c r="F145" s="228" t="s">
        <v>360</v>
      </c>
      <c r="G145" s="229" t="s">
        <v>228</v>
      </c>
      <c r="H145" s="230">
        <v>2.992</v>
      </c>
      <c r="I145" s="231"/>
      <c r="J145" s="232">
        <f>ROUND(I145*H145,2)</f>
        <v>0</v>
      </c>
      <c r="K145" s="228" t="s">
        <v>158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159</v>
      </c>
      <c r="AT145" s="237" t="s">
        <v>154</v>
      </c>
      <c r="AU145" s="237" t="s">
        <v>82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159</v>
      </c>
      <c r="BM145" s="237" t="s">
        <v>181</v>
      </c>
    </row>
    <row r="146" s="2" customFormat="1">
      <c r="A146" s="38"/>
      <c r="B146" s="39"/>
      <c r="C146" s="40"/>
      <c r="D146" s="239" t="s">
        <v>160</v>
      </c>
      <c r="E146" s="40"/>
      <c r="F146" s="240" t="s">
        <v>362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160</v>
      </c>
      <c r="AU146" s="17" t="s">
        <v>82</v>
      </c>
    </row>
    <row r="147" s="2" customFormat="1">
      <c r="A147" s="38"/>
      <c r="B147" s="39"/>
      <c r="C147" s="40"/>
      <c r="D147" s="244" t="s">
        <v>162</v>
      </c>
      <c r="E147" s="40"/>
      <c r="F147" s="245" t="s">
        <v>363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162</v>
      </c>
      <c r="AU147" s="17" t="s">
        <v>82</v>
      </c>
    </row>
    <row r="148" s="13" customFormat="1">
      <c r="A148" s="13"/>
      <c r="B148" s="246"/>
      <c r="C148" s="247"/>
      <c r="D148" s="239" t="s">
        <v>164</v>
      </c>
      <c r="E148" s="248" t="s">
        <v>1</v>
      </c>
      <c r="F148" s="249" t="s">
        <v>1097</v>
      </c>
      <c r="G148" s="247"/>
      <c r="H148" s="250">
        <v>2.992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164</v>
      </c>
      <c r="AU148" s="256" t="s">
        <v>82</v>
      </c>
      <c r="AV148" s="13" t="s">
        <v>82</v>
      </c>
      <c r="AW148" s="13" t="s">
        <v>30</v>
      </c>
      <c r="AX148" s="13" t="s">
        <v>73</v>
      </c>
      <c r="AY148" s="256" t="s">
        <v>152</v>
      </c>
    </row>
    <row r="149" s="14" customFormat="1">
      <c r="A149" s="14"/>
      <c r="B149" s="257"/>
      <c r="C149" s="258"/>
      <c r="D149" s="239" t="s">
        <v>164</v>
      </c>
      <c r="E149" s="259" t="s">
        <v>1</v>
      </c>
      <c r="F149" s="260" t="s">
        <v>166</v>
      </c>
      <c r="G149" s="258"/>
      <c r="H149" s="261">
        <v>2.992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164</v>
      </c>
      <c r="AU149" s="267" t="s">
        <v>82</v>
      </c>
      <c r="AV149" s="14" t="s">
        <v>159</v>
      </c>
      <c r="AW149" s="14" t="s">
        <v>30</v>
      </c>
      <c r="AX149" s="14" t="s">
        <v>80</v>
      </c>
      <c r="AY149" s="267" t="s">
        <v>152</v>
      </c>
    </row>
    <row r="150" s="12" customFormat="1" ht="25.92" customHeight="1">
      <c r="A150" s="12"/>
      <c r="B150" s="210"/>
      <c r="C150" s="211"/>
      <c r="D150" s="212" t="s">
        <v>72</v>
      </c>
      <c r="E150" s="213" t="s">
        <v>387</v>
      </c>
      <c r="F150" s="213" t="s">
        <v>388</v>
      </c>
      <c r="G150" s="211"/>
      <c r="H150" s="211"/>
      <c r="I150" s="214"/>
      <c r="J150" s="215">
        <f>BK150</f>
        <v>0</v>
      </c>
      <c r="K150" s="211"/>
      <c r="L150" s="216"/>
      <c r="M150" s="217"/>
      <c r="N150" s="218"/>
      <c r="O150" s="218"/>
      <c r="P150" s="219">
        <f>P151+P158+P174</f>
        <v>0</v>
      </c>
      <c r="Q150" s="218"/>
      <c r="R150" s="219">
        <f>R151+R158+R174</f>
        <v>0</v>
      </c>
      <c r="S150" s="218"/>
      <c r="T150" s="220">
        <f>T151+T158+T174</f>
        <v>1.267512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82</v>
      </c>
      <c r="AT150" s="222" t="s">
        <v>72</v>
      </c>
      <c r="AU150" s="222" t="s">
        <v>73</v>
      </c>
      <c r="AY150" s="221" t="s">
        <v>152</v>
      </c>
      <c r="BK150" s="223">
        <f>BK151+BK158+BK174</f>
        <v>0</v>
      </c>
    </row>
    <row r="151" s="12" customFormat="1" ht="22.8" customHeight="1">
      <c r="A151" s="12"/>
      <c r="B151" s="210"/>
      <c r="C151" s="211"/>
      <c r="D151" s="212" t="s">
        <v>72</v>
      </c>
      <c r="E151" s="224" t="s">
        <v>389</v>
      </c>
      <c r="F151" s="224" t="s">
        <v>390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SUM(P152:P157)</f>
        <v>0</v>
      </c>
      <c r="Q151" s="218"/>
      <c r="R151" s="219">
        <f>SUM(R152:R157)</f>
        <v>0</v>
      </c>
      <c r="S151" s="218"/>
      <c r="T151" s="220">
        <f>SUM(T152:T157)</f>
        <v>0.020327999999999999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82</v>
      </c>
      <c r="AT151" s="222" t="s">
        <v>72</v>
      </c>
      <c r="AU151" s="222" t="s">
        <v>80</v>
      </c>
      <c r="AY151" s="221" t="s">
        <v>152</v>
      </c>
      <c r="BK151" s="223">
        <f>SUM(BK152:BK157)</f>
        <v>0</v>
      </c>
    </row>
    <row r="152" s="2" customFormat="1" ht="24.15" customHeight="1">
      <c r="A152" s="38"/>
      <c r="B152" s="39"/>
      <c r="C152" s="226" t="s">
        <v>178</v>
      </c>
      <c r="D152" s="226" t="s">
        <v>154</v>
      </c>
      <c r="E152" s="227" t="s">
        <v>392</v>
      </c>
      <c r="F152" s="228" t="s">
        <v>393</v>
      </c>
      <c r="G152" s="229" t="s">
        <v>157</v>
      </c>
      <c r="H152" s="230">
        <v>30.800000000000001</v>
      </c>
      <c r="I152" s="231"/>
      <c r="J152" s="232">
        <f>ROUND(I152*H152,2)</f>
        <v>0</v>
      </c>
      <c r="K152" s="228" t="s">
        <v>158</v>
      </c>
      <c r="L152" s="44"/>
      <c r="M152" s="233" t="s">
        <v>1</v>
      </c>
      <c r="N152" s="234" t="s">
        <v>38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0.00066</v>
      </c>
      <c r="T152" s="236">
        <f>S152*H152</f>
        <v>0.020327999999999999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191</v>
      </c>
      <c r="AT152" s="237" t="s">
        <v>154</v>
      </c>
      <c r="AU152" s="237" t="s">
        <v>82</v>
      </c>
      <c r="AY152" s="17" t="s">
        <v>152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80</v>
      </c>
      <c r="BK152" s="238">
        <f>ROUND(I152*H152,2)</f>
        <v>0</v>
      </c>
      <c r="BL152" s="17" t="s">
        <v>191</v>
      </c>
      <c r="BM152" s="237" t="s">
        <v>212</v>
      </c>
    </row>
    <row r="153" s="2" customFormat="1">
      <c r="A153" s="38"/>
      <c r="B153" s="39"/>
      <c r="C153" s="40"/>
      <c r="D153" s="239" t="s">
        <v>160</v>
      </c>
      <c r="E153" s="40"/>
      <c r="F153" s="240" t="s">
        <v>395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82</v>
      </c>
    </row>
    <row r="154" s="2" customFormat="1">
      <c r="A154" s="38"/>
      <c r="B154" s="39"/>
      <c r="C154" s="40"/>
      <c r="D154" s="244" t="s">
        <v>162</v>
      </c>
      <c r="E154" s="40"/>
      <c r="F154" s="245" t="s">
        <v>396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162</v>
      </c>
      <c r="AU154" s="17" t="s">
        <v>82</v>
      </c>
    </row>
    <row r="155" s="15" customFormat="1">
      <c r="A155" s="15"/>
      <c r="B155" s="268"/>
      <c r="C155" s="269"/>
      <c r="D155" s="239" t="s">
        <v>164</v>
      </c>
      <c r="E155" s="270" t="s">
        <v>1</v>
      </c>
      <c r="F155" s="271" t="s">
        <v>1093</v>
      </c>
      <c r="G155" s="269"/>
      <c r="H155" s="270" t="s">
        <v>1</v>
      </c>
      <c r="I155" s="272"/>
      <c r="J155" s="269"/>
      <c r="K155" s="269"/>
      <c r="L155" s="273"/>
      <c r="M155" s="274"/>
      <c r="N155" s="275"/>
      <c r="O155" s="275"/>
      <c r="P155" s="275"/>
      <c r="Q155" s="275"/>
      <c r="R155" s="275"/>
      <c r="S155" s="275"/>
      <c r="T155" s="27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7" t="s">
        <v>164</v>
      </c>
      <c r="AU155" s="277" t="s">
        <v>82</v>
      </c>
      <c r="AV155" s="15" t="s">
        <v>80</v>
      </c>
      <c r="AW155" s="15" t="s">
        <v>30</v>
      </c>
      <c r="AX155" s="15" t="s">
        <v>73</v>
      </c>
      <c r="AY155" s="277" t="s">
        <v>152</v>
      </c>
    </row>
    <row r="156" s="13" customFormat="1">
      <c r="A156" s="13"/>
      <c r="B156" s="246"/>
      <c r="C156" s="247"/>
      <c r="D156" s="239" t="s">
        <v>164</v>
      </c>
      <c r="E156" s="248" t="s">
        <v>1</v>
      </c>
      <c r="F156" s="249" t="s">
        <v>1098</v>
      </c>
      <c r="G156" s="247"/>
      <c r="H156" s="250">
        <v>30.800000000000001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164</v>
      </c>
      <c r="AU156" s="256" t="s">
        <v>82</v>
      </c>
      <c r="AV156" s="13" t="s">
        <v>82</v>
      </c>
      <c r="AW156" s="13" t="s">
        <v>30</v>
      </c>
      <c r="AX156" s="13" t="s">
        <v>73</v>
      </c>
      <c r="AY156" s="256" t="s">
        <v>152</v>
      </c>
    </row>
    <row r="157" s="14" customFormat="1">
      <c r="A157" s="14"/>
      <c r="B157" s="257"/>
      <c r="C157" s="258"/>
      <c r="D157" s="239" t="s">
        <v>164</v>
      </c>
      <c r="E157" s="259" t="s">
        <v>1</v>
      </c>
      <c r="F157" s="260" t="s">
        <v>166</v>
      </c>
      <c r="G157" s="258"/>
      <c r="H157" s="261">
        <v>30.800000000000001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164</v>
      </c>
      <c r="AU157" s="267" t="s">
        <v>82</v>
      </c>
      <c r="AV157" s="14" t="s">
        <v>159</v>
      </c>
      <c r="AW157" s="14" t="s">
        <v>30</v>
      </c>
      <c r="AX157" s="14" t="s">
        <v>80</v>
      </c>
      <c r="AY157" s="267" t="s">
        <v>152</v>
      </c>
    </row>
    <row r="158" s="12" customFormat="1" ht="22.8" customHeight="1">
      <c r="A158" s="12"/>
      <c r="B158" s="210"/>
      <c r="C158" s="211"/>
      <c r="D158" s="212" t="s">
        <v>72</v>
      </c>
      <c r="E158" s="224" t="s">
        <v>400</v>
      </c>
      <c r="F158" s="224" t="s">
        <v>401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SUM(P159:P173)</f>
        <v>0</v>
      </c>
      <c r="Q158" s="218"/>
      <c r="R158" s="219">
        <f>SUM(R159:R173)</f>
        <v>0</v>
      </c>
      <c r="S158" s="218"/>
      <c r="T158" s="220">
        <f>SUM(T159:T173)</f>
        <v>0.86280000000000001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82</v>
      </c>
      <c r="AT158" s="222" t="s">
        <v>72</v>
      </c>
      <c r="AU158" s="222" t="s">
        <v>80</v>
      </c>
      <c r="AY158" s="221" t="s">
        <v>152</v>
      </c>
      <c r="BK158" s="223">
        <f>SUM(BK159:BK173)</f>
        <v>0</v>
      </c>
    </row>
    <row r="159" s="2" customFormat="1" ht="24.15" customHeight="1">
      <c r="A159" s="38"/>
      <c r="B159" s="39"/>
      <c r="C159" s="226" t="s">
        <v>175</v>
      </c>
      <c r="D159" s="226" t="s">
        <v>154</v>
      </c>
      <c r="E159" s="227" t="s">
        <v>402</v>
      </c>
      <c r="F159" s="228" t="s">
        <v>403</v>
      </c>
      <c r="G159" s="229" t="s">
        <v>270</v>
      </c>
      <c r="H159" s="230">
        <v>50.100000000000001</v>
      </c>
      <c r="I159" s="231"/>
      <c r="J159" s="232">
        <f>ROUND(I159*H159,2)</f>
        <v>0</v>
      </c>
      <c r="K159" s="228" t="s">
        <v>158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0.0080000000000000002</v>
      </c>
      <c r="T159" s="236">
        <f>S159*H159</f>
        <v>0.40080000000000005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191</v>
      </c>
      <c r="AT159" s="237" t="s">
        <v>154</v>
      </c>
      <c r="AU159" s="237" t="s">
        <v>82</v>
      </c>
      <c r="AY159" s="17" t="s">
        <v>152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191</v>
      </c>
      <c r="BM159" s="237" t="s">
        <v>8</v>
      </c>
    </row>
    <row r="160" s="2" customFormat="1">
      <c r="A160" s="38"/>
      <c r="B160" s="39"/>
      <c r="C160" s="40"/>
      <c r="D160" s="239" t="s">
        <v>160</v>
      </c>
      <c r="E160" s="40"/>
      <c r="F160" s="240" t="s">
        <v>405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82</v>
      </c>
    </row>
    <row r="161" s="2" customFormat="1">
      <c r="A161" s="38"/>
      <c r="B161" s="39"/>
      <c r="C161" s="40"/>
      <c r="D161" s="244" t="s">
        <v>162</v>
      </c>
      <c r="E161" s="40"/>
      <c r="F161" s="245" t="s">
        <v>406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162</v>
      </c>
      <c r="AU161" s="17" t="s">
        <v>82</v>
      </c>
    </row>
    <row r="162" s="15" customFormat="1">
      <c r="A162" s="15"/>
      <c r="B162" s="268"/>
      <c r="C162" s="269"/>
      <c r="D162" s="239" t="s">
        <v>164</v>
      </c>
      <c r="E162" s="270" t="s">
        <v>1</v>
      </c>
      <c r="F162" s="271" t="s">
        <v>1093</v>
      </c>
      <c r="G162" s="269"/>
      <c r="H162" s="270" t="s">
        <v>1</v>
      </c>
      <c r="I162" s="272"/>
      <c r="J162" s="269"/>
      <c r="K162" s="269"/>
      <c r="L162" s="273"/>
      <c r="M162" s="274"/>
      <c r="N162" s="275"/>
      <c r="O162" s="275"/>
      <c r="P162" s="275"/>
      <c r="Q162" s="275"/>
      <c r="R162" s="275"/>
      <c r="S162" s="275"/>
      <c r="T162" s="27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7" t="s">
        <v>164</v>
      </c>
      <c r="AU162" s="277" t="s">
        <v>82</v>
      </c>
      <c r="AV162" s="15" t="s">
        <v>80</v>
      </c>
      <c r="AW162" s="15" t="s">
        <v>30</v>
      </c>
      <c r="AX162" s="15" t="s">
        <v>73</v>
      </c>
      <c r="AY162" s="277" t="s">
        <v>152</v>
      </c>
    </row>
    <row r="163" s="15" customFormat="1">
      <c r="A163" s="15"/>
      <c r="B163" s="268"/>
      <c r="C163" s="269"/>
      <c r="D163" s="239" t="s">
        <v>164</v>
      </c>
      <c r="E163" s="270" t="s">
        <v>1</v>
      </c>
      <c r="F163" s="271" t="s">
        <v>1029</v>
      </c>
      <c r="G163" s="269"/>
      <c r="H163" s="270" t="s">
        <v>1</v>
      </c>
      <c r="I163" s="272"/>
      <c r="J163" s="269"/>
      <c r="K163" s="269"/>
      <c r="L163" s="273"/>
      <c r="M163" s="274"/>
      <c r="N163" s="275"/>
      <c r="O163" s="275"/>
      <c r="P163" s="275"/>
      <c r="Q163" s="275"/>
      <c r="R163" s="275"/>
      <c r="S163" s="275"/>
      <c r="T163" s="27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7" t="s">
        <v>164</v>
      </c>
      <c r="AU163" s="277" t="s">
        <v>82</v>
      </c>
      <c r="AV163" s="15" t="s">
        <v>80</v>
      </c>
      <c r="AW163" s="15" t="s">
        <v>30</v>
      </c>
      <c r="AX163" s="15" t="s">
        <v>73</v>
      </c>
      <c r="AY163" s="277" t="s">
        <v>152</v>
      </c>
    </row>
    <row r="164" s="13" customFormat="1">
      <c r="A164" s="13"/>
      <c r="B164" s="246"/>
      <c r="C164" s="247"/>
      <c r="D164" s="239" t="s">
        <v>164</v>
      </c>
      <c r="E164" s="248" t="s">
        <v>1</v>
      </c>
      <c r="F164" s="249" t="s">
        <v>1099</v>
      </c>
      <c r="G164" s="247"/>
      <c r="H164" s="250">
        <v>16.5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164</v>
      </c>
      <c r="AU164" s="256" t="s">
        <v>82</v>
      </c>
      <c r="AV164" s="13" t="s">
        <v>82</v>
      </c>
      <c r="AW164" s="13" t="s">
        <v>30</v>
      </c>
      <c r="AX164" s="13" t="s">
        <v>73</v>
      </c>
      <c r="AY164" s="256" t="s">
        <v>152</v>
      </c>
    </row>
    <row r="165" s="15" customFormat="1">
      <c r="A165" s="15"/>
      <c r="B165" s="268"/>
      <c r="C165" s="269"/>
      <c r="D165" s="239" t="s">
        <v>164</v>
      </c>
      <c r="E165" s="270" t="s">
        <v>1</v>
      </c>
      <c r="F165" s="271" t="s">
        <v>413</v>
      </c>
      <c r="G165" s="269"/>
      <c r="H165" s="270" t="s">
        <v>1</v>
      </c>
      <c r="I165" s="272"/>
      <c r="J165" s="269"/>
      <c r="K165" s="269"/>
      <c r="L165" s="273"/>
      <c r="M165" s="274"/>
      <c r="N165" s="275"/>
      <c r="O165" s="275"/>
      <c r="P165" s="275"/>
      <c r="Q165" s="275"/>
      <c r="R165" s="275"/>
      <c r="S165" s="275"/>
      <c r="T165" s="27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7" t="s">
        <v>164</v>
      </c>
      <c r="AU165" s="277" t="s">
        <v>82</v>
      </c>
      <c r="AV165" s="15" t="s">
        <v>80</v>
      </c>
      <c r="AW165" s="15" t="s">
        <v>30</v>
      </c>
      <c r="AX165" s="15" t="s">
        <v>73</v>
      </c>
      <c r="AY165" s="277" t="s">
        <v>152</v>
      </c>
    </row>
    <row r="166" s="13" customFormat="1">
      <c r="A166" s="13"/>
      <c r="B166" s="246"/>
      <c r="C166" s="247"/>
      <c r="D166" s="239" t="s">
        <v>164</v>
      </c>
      <c r="E166" s="248" t="s">
        <v>1</v>
      </c>
      <c r="F166" s="249" t="s">
        <v>1100</v>
      </c>
      <c r="G166" s="247"/>
      <c r="H166" s="250">
        <v>33.600000000000001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164</v>
      </c>
      <c r="AU166" s="256" t="s">
        <v>82</v>
      </c>
      <c r="AV166" s="13" t="s">
        <v>82</v>
      </c>
      <c r="AW166" s="13" t="s">
        <v>30</v>
      </c>
      <c r="AX166" s="13" t="s">
        <v>73</v>
      </c>
      <c r="AY166" s="256" t="s">
        <v>152</v>
      </c>
    </row>
    <row r="167" s="14" customFormat="1">
      <c r="A167" s="14"/>
      <c r="B167" s="257"/>
      <c r="C167" s="258"/>
      <c r="D167" s="239" t="s">
        <v>164</v>
      </c>
      <c r="E167" s="259" t="s">
        <v>1</v>
      </c>
      <c r="F167" s="260" t="s">
        <v>166</v>
      </c>
      <c r="G167" s="258"/>
      <c r="H167" s="261">
        <v>50.100000000000001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164</v>
      </c>
      <c r="AU167" s="267" t="s">
        <v>82</v>
      </c>
      <c r="AV167" s="14" t="s">
        <v>159</v>
      </c>
      <c r="AW167" s="14" t="s">
        <v>30</v>
      </c>
      <c r="AX167" s="14" t="s">
        <v>80</v>
      </c>
      <c r="AY167" s="267" t="s">
        <v>152</v>
      </c>
    </row>
    <row r="168" s="2" customFormat="1" ht="16.5" customHeight="1">
      <c r="A168" s="38"/>
      <c r="B168" s="39"/>
      <c r="C168" s="226" t="s">
        <v>194</v>
      </c>
      <c r="D168" s="226" t="s">
        <v>154</v>
      </c>
      <c r="E168" s="227" t="s">
        <v>418</v>
      </c>
      <c r="F168" s="228" t="s">
        <v>419</v>
      </c>
      <c r="G168" s="229" t="s">
        <v>157</v>
      </c>
      <c r="H168" s="230">
        <v>30.800000000000001</v>
      </c>
      <c r="I168" s="231"/>
      <c r="J168" s="232">
        <f>ROUND(I168*H168,2)</f>
        <v>0</v>
      </c>
      <c r="K168" s="228" t="s">
        <v>158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0.014999999999999999</v>
      </c>
      <c r="T168" s="236">
        <f>S168*H168</f>
        <v>0.46199999999999997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191</v>
      </c>
      <c r="AT168" s="237" t="s">
        <v>154</v>
      </c>
      <c r="AU168" s="237" t="s">
        <v>82</v>
      </c>
      <c r="AY168" s="17" t="s">
        <v>152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191</v>
      </c>
      <c r="BM168" s="237" t="s">
        <v>186</v>
      </c>
    </row>
    <row r="169" s="2" customFormat="1">
      <c r="A169" s="38"/>
      <c r="B169" s="39"/>
      <c r="C169" s="40"/>
      <c r="D169" s="239" t="s">
        <v>160</v>
      </c>
      <c r="E169" s="40"/>
      <c r="F169" s="240" t="s">
        <v>421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160</v>
      </c>
      <c r="AU169" s="17" t="s">
        <v>82</v>
      </c>
    </row>
    <row r="170" s="2" customFormat="1">
      <c r="A170" s="38"/>
      <c r="B170" s="39"/>
      <c r="C170" s="40"/>
      <c r="D170" s="244" t="s">
        <v>162</v>
      </c>
      <c r="E170" s="40"/>
      <c r="F170" s="245" t="s">
        <v>422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162</v>
      </c>
      <c r="AU170" s="17" t="s">
        <v>82</v>
      </c>
    </row>
    <row r="171" s="15" customFormat="1">
      <c r="A171" s="15"/>
      <c r="B171" s="268"/>
      <c r="C171" s="269"/>
      <c r="D171" s="239" t="s">
        <v>164</v>
      </c>
      <c r="E171" s="270" t="s">
        <v>1</v>
      </c>
      <c r="F171" s="271" t="s">
        <v>1093</v>
      </c>
      <c r="G171" s="269"/>
      <c r="H171" s="270" t="s">
        <v>1</v>
      </c>
      <c r="I171" s="272"/>
      <c r="J171" s="269"/>
      <c r="K171" s="269"/>
      <c r="L171" s="273"/>
      <c r="M171" s="274"/>
      <c r="N171" s="275"/>
      <c r="O171" s="275"/>
      <c r="P171" s="275"/>
      <c r="Q171" s="275"/>
      <c r="R171" s="275"/>
      <c r="S171" s="275"/>
      <c r="T171" s="27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7" t="s">
        <v>164</v>
      </c>
      <c r="AU171" s="277" t="s">
        <v>82</v>
      </c>
      <c r="AV171" s="15" t="s">
        <v>80</v>
      </c>
      <c r="AW171" s="15" t="s">
        <v>30</v>
      </c>
      <c r="AX171" s="15" t="s">
        <v>73</v>
      </c>
      <c r="AY171" s="277" t="s">
        <v>152</v>
      </c>
    </row>
    <row r="172" s="13" customFormat="1">
      <c r="A172" s="13"/>
      <c r="B172" s="246"/>
      <c r="C172" s="247"/>
      <c r="D172" s="239" t="s">
        <v>164</v>
      </c>
      <c r="E172" s="248" t="s">
        <v>1</v>
      </c>
      <c r="F172" s="249" t="s">
        <v>1098</v>
      </c>
      <c r="G172" s="247"/>
      <c r="H172" s="250">
        <v>30.800000000000001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164</v>
      </c>
      <c r="AU172" s="256" t="s">
        <v>82</v>
      </c>
      <c r="AV172" s="13" t="s">
        <v>82</v>
      </c>
      <c r="AW172" s="13" t="s">
        <v>30</v>
      </c>
      <c r="AX172" s="13" t="s">
        <v>73</v>
      </c>
      <c r="AY172" s="256" t="s">
        <v>152</v>
      </c>
    </row>
    <row r="173" s="14" customFormat="1">
      <c r="A173" s="14"/>
      <c r="B173" s="257"/>
      <c r="C173" s="258"/>
      <c r="D173" s="239" t="s">
        <v>164</v>
      </c>
      <c r="E173" s="259" t="s">
        <v>1</v>
      </c>
      <c r="F173" s="260" t="s">
        <v>166</v>
      </c>
      <c r="G173" s="258"/>
      <c r="H173" s="261">
        <v>30.800000000000001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164</v>
      </c>
      <c r="AU173" s="267" t="s">
        <v>82</v>
      </c>
      <c r="AV173" s="14" t="s">
        <v>159</v>
      </c>
      <c r="AW173" s="14" t="s">
        <v>30</v>
      </c>
      <c r="AX173" s="14" t="s">
        <v>80</v>
      </c>
      <c r="AY173" s="267" t="s">
        <v>152</v>
      </c>
    </row>
    <row r="174" s="12" customFormat="1" ht="22.8" customHeight="1">
      <c r="A174" s="12"/>
      <c r="B174" s="210"/>
      <c r="C174" s="211"/>
      <c r="D174" s="212" t="s">
        <v>72</v>
      </c>
      <c r="E174" s="224" t="s">
        <v>463</v>
      </c>
      <c r="F174" s="224" t="s">
        <v>464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SUM(P175:P210)</f>
        <v>0</v>
      </c>
      <c r="Q174" s="218"/>
      <c r="R174" s="219">
        <f>SUM(R175:R210)</f>
        <v>0</v>
      </c>
      <c r="S174" s="218"/>
      <c r="T174" s="220">
        <f>SUM(T175:T210)</f>
        <v>0.38438400000000006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82</v>
      </c>
      <c r="AT174" s="222" t="s">
        <v>72</v>
      </c>
      <c r="AU174" s="222" t="s">
        <v>80</v>
      </c>
      <c r="AY174" s="221" t="s">
        <v>152</v>
      </c>
      <c r="BK174" s="223">
        <f>SUM(BK175:BK210)</f>
        <v>0</v>
      </c>
    </row>
    <row r="175" s="2" customFormat="1" ht="16.5" customHeight="1">
      <c r="A175" s="38"/>
      <c r="B175" s="39"/>
      <c r="C175" s="226" t="s">
        <v>181</v>
      </c>
      <c r="D175" s="226" t="s">
        <v>154</v>
      </c>
      <c r="E175" s="227" t="s">
        <v>466</v>
      </c>
      <c r="F175" s="228" t="s">
        <v>467</v>
      </c>
      <c r="G175" s="229" t="s">
        <v>157</v>
      </c>
      <c r="H175" s="230">
        <v>30.800000000000001</v>
      </c>
      <c r="I175" s="231"/>
      <c r="J175" s="232">
        <f>ROUND(I175*H175,2)</f>
        <v>0</v>
      </c>
      <c r="K175" s="228" t="s">
        <v>158</v>
      </c>
      <c r="L175" s="44"/>
      <c r="M175" s="233" t="s">
        <v>1</v>
      </c>
      <c r="N175" s="234" t="s">
        <v>38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0.00594</v>
      </c>
      <c r="T175" s="236">
        <f>S175*H175</f>
        <v>0.182952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191</v>
      </c>
      <c r="AT175" s="237" t="s">
        <v>154</v>
      </c>
      <c r="AU175" s="237" t="s">
        <v>82</v>
      </c>
      <c r="AY175" s="17" t="s">
        <v>152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80</v>
      </c>
      <c r="BK175" s="238">
        <f>ROUND(I175*H175,2)</f>
        <v>0</v>
      </c>
      <c r="BL175" s="17" t="s">
        <v>191</v>
      </c>
      <c r="BM175" s="237" t="s">
        <v>191</v>
      </c>
    </row>
    <row r="176" s="2" customFormat="1">
      <c r="A176" s="38"/>
      <c r="B176" s="39"/>
      <c r="C176" s="40"/>
      <c r="D176" s="239" t="s">
        <v>160</v>
      </c>
      <c r="E176" s="40"/>
      <c r="F176" s="240" t="s">
        <v>469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160</v>
      </c>
      <c r="AU176" s="17" t="s">
        <v>82</v>
      </c>
    </row>
    <row r="177" s="2" customFormat="1">
      <c r="A177" s="38"/>
      <c r="B177" s="39"/>
      <c r="C177" s="40"/>
      <c r="D177" s="244" t="s">
        <v>162</v>
      </c>
      <c r="E177" s="40"/>
      <c r="F177" s="245" t="s">
        <v>470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162</v>
      </c>
      <c r="AU177" s="17" t="s">
        <v>82</v>
      </c>
    </row>
    <row r="178" s="15" customFormat="1">
      <c r="A178" s="15"/>
      <c r="B178" s="268"/>
      <c r="C178" s="269"/>
      <c r="D178" s="239" t="s">
        <v>164</v>
      </c>
      <c r="E178" s="270" t="s">
        <v>1</v>
      </c>
      <c r="F178" s="271" t="s">
        <v>1093</v>
      </c>
      <c r="G178" s="269"/>
      <c r="H178" s="270" t="s">
        <v>1</v>
      </c>
      <c r="I178" s="272"/>
      <c r="J178" s="269"/>
      <c r="K178" s="269"/>
      <c r="L178" s="273"/>
      <c r="M178" s="274"/>
      <c r="N178" s="275"/>
      <c r="O178" s="275"/>
      <c r="P178" s="275"/>
      <c r="Q178" s="275"/>
      <c r="R178" s="275"/>
      <c r="S178" s="275"/>
      <c r="T178" s="27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7" t="s">
        <v>164</v>
      </c>
      <c r="AU178" s="277" t="s">
        <v>82</v>
      </c>
      <c r="AV178" s="15" t="s">
        <v>80</v>
      </c>
      <c r="AW178" s="15" t="s">
        <v>30</v>
      </c>
      <c r="AX178" s="15" t="s">
        <v>73</v>
      </c>
      <c r="AY178" s="277" t="s">
        <v>152</v>
      </c>
    </row>
    <row r="179" s="13" customFormat="1">
      <c r="A179" s="13"/>
      <c r="B179" s="246"/>
      <c r="C179" s="247"/>
      <c r="D179" s="239" t="s">
        <v>164</v>
      </c>
      <c r="E179" s="248" t="s">
        <v>1</v>
      </c>
      <c r="F179" s="249" t="s">
        <v>1098</v>
      </c>
      <c r="G179" s="247"/>
      <c r="H179" s="250">
        <v>30.800000000000001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164</v>
      </c>
      <c r="AU179" s="256" t="s">
        <v>82</v>
      </c>
      <c r="AV179" s="13" t="s">
        <v>82</v>
      </c>
      <c r="AW179" s="13" t="s">
        <v>30</v>
      </c>
      <c r="AX179" s="13" t="s">
        <v>73</v>
      </c>
      <c r="AY179" s="256" t="s">
        <v>152</v>
      </c>
    </row>
    <row r="180" s="14" customFormat="1">
      <c r="A180" s="14"/>
      <c r="B180" s="257"/>
      <c r="C180" s="258"/>
      <c r="D180" s="239" t="s">
        <v>164</v>
      </c>
      <c r="E180" s="259" t="s">
        <v>1</v>
      </c>
      <c r="F180" s="260" t="s">
        <v>166</v>
      </c>
      <c r="G180" s="258"/>
      <c r="H180" s="261">
        <v>30.800000000000001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164</v>
      </c>
      <c r="AU180" s="267" t="s">
        <v>82</v>
      </c>
      <c r="AV180" s="14" t="s">
        <v>159</v>
      </c>
      <c r="AW180" s="14" t="s">
        <v>30</v>
      </c>
      <c r="AX180" s="14" t="s">
        <v>80</v>
      </c>
      <c r="AY180" s="267" t="s">
        <v>152</v>
      </c>
    </row>
    <row r="181" s="2" customFormat="1" ht="24.15" customHeight="1">
      <c r="A181" s="38"/>
      <c r="B181" s="39"/>
      <c r="C181" s="226" t="s">
        <v>205</v>
      </c>
      <c r="D181" s="226" t="s">
        <v>154</v>
      </c>
      <c r="E181" s="227" t="s">
        <v>1038</v>
      </c>
      <c r="F181" s="228" t="s">
        <v>1039</v>
      </c>
      <c r="G181" s="229" t="s">
        <v>270</v>
      </c>
      <c r="H181" s="230">
        <v>5.5999999999999996</v>
      </c>
      <c r="I181" s="231"/>
      <c r="J181" s="232">
        <f>ROUND(I181*H181,2)</f>
        <v>0</v>
      </c>
      <c r="K181" s="228" t="s">
        <v>158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0.0033800000000000002</v>
      </c>
      <c r="T181" s="236">
        <f>S181*H181</f>
        <v>0.018928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191</v>
      </c>
      <c r="AT181" s="237" t="s">
        <v>154</v>
      </c>
      <c r="AU181" s="237" t="s">
        <v>82</v>
      </c>
      <c r="AY181" s="17" t="s">
        <v>152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80</v>
      </c>
      <c r="BK181" s="238">
        <f>ROUND(I181*H181,2)</f>
        <v>0</v>
      </c>
      <c r="BL181" s="17" t="s">
        <v>191</v>
      </c>
      <c r="BM181" s="237" t="s">
        <v>289</v>
      </c>
    </row>
    <row r="182" s="2" customFormat="1">
      <c r="A182" s="38"/>
      <c r="B182" s="39"/>
      <c r="C182" s="40"/>
      <c r="D182" s="239" t="s">
        <v>160</v>
      </c>
      <c r="E182" s="40"/>
      <c r="F182" s="240" t="s">
        <v>1040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160</v>
      </c>
      <c r="AU182" s="17" t="s">
        <v>82</v>
      </c>
    </row>
    <row r="183" s="2" customFormat="1">
      <c r="A183" s="38"/>
      <c r="B183" s="39"/>
      <c r="C183" s="40"/>
      <c r="D183" s="244" t="s">
        <v>162</v>
      </c>
      <c r="E183" s="40"/>
      <c r="F183" s="245" t="s">
        <v>1041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162</v>
      </c>
      <c r="AU183" s="17" t="s">
        <v>82</v>
      </c>
    </row>
    <row r="184" s="15" customFormat="1">
      <c r="A184" s="15"/>
      <c r="B184" s="268"/>
      <c r="C184" s="269"/>
      <c r="D184" s="239" t="s">
        <v>164</v>
      </c>
      <c r="E184" s="270" t="s">
        <v>1</v>
      </c>
      <c r="F184" s="271" t="s">
        <v>1093</v>
      </c>
      <c r="G184" s="269"/>
      <c r="H184" s="270" t="s">
        <v>1</v>
      </c>
      <c r="I184" s="272"/>
      <c r="J184" s="269"/>
      <c r="K184" s="269"/>
      <c r="L184" s="273"/>
      <c r="M184" s="274"/>
      <c r="N184" s="275"/>
      <c r="O184" s="275"/>
      <c r="P184" s="275"/>
      <c r="Q184" s="275"/>
      <c r="R184" s="275"/>
      <c r="S184" s="275"/>
      <c r="T184" s="27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7" t="s">
        <v>164</v>
      </c>
      <c r="AU184" s="277" t="s">
        <v>82</v>
      </c>
      <c r="AV184" s="15" t="s">
        <v>80</v>
      </c>
      <c r="AW184" s="15" t="s">
        <v>30</v>
      </c>
      <c r="AX184" s="15" t="s">
        <v>73</v>
      </c>
      <c r="AY184" s="277" t="s">
        <v>152</v>
      </c>
    </row>
    <row r="185" s="13" customFormat="1">
      <c r="A185" s="13"/>
      <c r="B185" s="246"/>
      <c r="C185" s="247"/>
      <c r="D185" s="239" t="s">
        <v>164</v>
      </c>
      <c r="E185" s="248" t="s">
        <v>1</v>
      </c>
      <c r="F185" s="249" t="s">
        <v>1101</v>
      </c>
      <c r="G185" s="247"/>
      <c r="H185" s="250">
        <v>5.5999999999999996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164</v>
      </c>
      <c r="AU185" s="256" t="s">
        <v>82</v>
      </c>
      <c r="AV185" s="13" t="s">
        <v>82</v>
      </c>
      <c r="AW185" s="13" t="s">
        <v>30</v>
      </c>
      <c r="AX185" s="13" t="s">
        <v>73</v>
      </c>
      <c r="AY185" s="256" t="s">
        <v>152</v>
      </c>
    </row>
    <row r="186" s="14" customFormat="1">
      <c r="A186" s="14"/>
      <c r="B186" s="257"/>
      <c r="C186" s="258"/>
      <c r="D186" s="239" t="s">
        <v>164</v>
      </c>
      <c r="E186" s="259" t="s">
        <v>1</v>
      </c>
      <c r="F186" s="260" t="s">
        <v>166</v>
      </c>
      <c r="G186" s="258"/>
      <c r="H186" s="261">
        <v>5.5999999999999996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164</v>
      </c>
      <c r="AU186" s="267" t="s">
        <v>82</v>
      </c>
      <c r="AV186" s="14" t="s">
        <v>159</v>
      </c>
      <c r="AW186" s="14" t="s">
        <v>30</v>
      </c>
      <c r="AX186" s="14" t="s">
        <v>80</v>
      </c>
      <c r="AY186" s="267" t="s">
        <v>152</v>
      </c>
    </row>
    <row r="187" s="2" customFormat="1" ht="16.5" customHeight="1">
      <c r="A187" s="38"/>
      <c r="B187" s="39"/>
      <c r="C187" s="226" t="s">
        <v>212</v>
      </c>
      <c r="D187" s="226" t="s">
        <v>154</v>
      </c>
      <c r="E187" s="227" t="s">
        <v>479</v>
      </c>
      <c r="F187" s="228" t="s">
        <v>480</v>
      </c>
      <c r="G187" s="229" t="s">
        <v>270</v>
      </c>
      <c r="H187" s="230">
        <v>11.199999999999999</v>
      </c>
      <c r="I187" s="231"/>
      <c r="J187" s="232">
        <f>ROUND(I187*H187,2)</f>
        <v>0</v>
      </c>
      <c r="K187" s="228" t="s">
        <v>158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0.0016999999999999999</v>
      </c>
      <c r="T187" s="236">
        <f>S187*H187</f>
        <v>0.019039999999999998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191</v>
      </c>
      <c r="AT187" s="237" t="s">
        <v>154</v>
      </c>
      <c r="AU187" s="237" t="s">
        <v>82</v>
      </c>
      <c r="AY187" s="17" t="s">
        <v>152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191</v>
      </c>
      <c r="BM187" s="237" t="s">
        <v>307</v>
      </c>
    </row>
    <row r="188" s="2" customFormat="1">
      <c r="A188" s="38"/>
      <c r="B188" s="39"/>
      <c r="C188" s="40"/>
      <c r="D188" s="239" t="s">
        <v>160</v>
      </c>
      <c r="E188" s="40"/>
      <c r="F188" s="240" t="s">
        <v>482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160</v>
      </c>
      <c r="AU188" s="17" t="s">
        <v>82</v>
      </c>
    </row>
    <row r="189" s="2" customFormat="1">
      <c r="A189" s="38"/>
      <c r="B189" s="39"/>
      <c r="C189" s="40"/>
      <c r="D189" s="244" t="s">
        <v>162</v>
      </c>
      <c r="E189" s="40"/>
      <c r="F189" s="245" t="s">
        <v>483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162</v>
      </c>
      <c r="AU189" s="17" t="s">
        <v>82</v>
      </c>
    </row>
    <row r="190" s="15" customFormat="1">
      <c r="A190" s="15"/>
      <c r="B190" s="268"/>
      <c r="C190" s="269"/>
      <c r="D190" s="239" t="s">
        <v>164</v>
      </c>
      <c r="E190" s="270" t="s">
        <v>1</v>
      </c>
      <c r="F190" s="271" t="s">
        <v>1093</v>
      </c>
      <c r="G190" s="269"/>
      <c r="H190" s="270" t="s">
        <v>1</v>
      </c>
      <c r="I190" s="272"/>
      <c r="J190" s="269"/>
      <c r="K190" s="269"/>
      <c r="L190" s="273"/>
      <c r="M190" s="274"/>
      <c r="N190" s="275"/>
      <c r="O190" s="275"/>
      <c r="P190" s="275"/>
      <c r="Q190" s="275"/>
      <c r="R190" s="275"/>
      <c r="S190" s="275"/>
      <c r="T190" s="27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7" t="s">
        <v>164</v>
      </c>
      <c r="AU190" s="277" t="s">
        <v>82</v>
      </c>
      <c r="AV190" s="15" t="s">
        <v>80</v>
      </c>
      <c r="AW190" s="15" t="s">
        <v>30</v>
      </c>
      <c r="AX190" s="15" t="s">
        <v>73</v>
      </c>
      <c r="AY190" s="277" t="s">
        <v>152</v>
      </c>
    </row>
    <row r="191" s="13" customFormat="1">
      <c r="A191" s="13"/>
      <c r="B191" s="246"/>
      <c r="C191" s="247"/>
      <c r="D191" s="239" t="s">
        <v>164</v>
      </c>
      <c r="E191" s="248" t="s">
        <v>1</v>
      </c>
      <c r="F191" s="249" t="s">
        <v>1102</v>
      </c>
      <c r="G191" s="247"/>
      <c r="H191" s="250">
        <v>11.199999999999999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164</v>
      </c>
      <c r="AU191" s="256" t="s">
        <v>82</v>
      </c>
      <c r="AV191" s="13" t="s">
        <v>82</v>
      </c>
      <c r="AW191" s="13" t="s">
        <v>30</v>
      </c>
      <c r="AX191" s="13" t="s">
        <v>73</v>
      </c>
      <c r="AY191" s="256" t="s">
        <v>152</v>
      </c>
    </row>
    <row r="192" s="14" customFormat="1">
      <c r="A192" s="14"/>
      <c r="B192" s="257"/>
      <c r="C192" s="258"/>
      <c r="D192" s="239" t="s">
        <v>164</v>
      </c>
      <c r="E192" s="259" t="s">
        <v>1</v>
      </c>
      <c r="F192" s="260" t="s">
        <v>166</v>
      </c>
      <c r="G192" s="258"/>
      <c r="H192" s="261">
        <v>11.199999999999999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164</v>
      </c>
      <c r="AU192" s="267" t="s">
        <v>82</v>
      </c>
      <c r="AV192" s="14" t="s">
        <v>159</v>
      </c>
      <c r="AW192" s="14" t="s">
        <v>30</v>
      </c>
      <c r="AX192" s="14" t="s">
        <v>80</v>
      </c>
      <c r="AY192" s="267" t="s">
        <v>152</v>
      </c>
    </row>
    <row r="193" s="2" customFormat="1" ht="16.5" customHeight="1">
      <c r="A193" s="38"/>
      <c r="B193" s="39"/>
      <c r="C193" s="226" t="s">
        <v>224</v>
      </c>
      <c r="D193" s="226" t="s">
        <v>154</v>
      </c>
      <c r="E193" s="227" t="s">
        <v>498</v>
      </c>
      <c r="F193" s="228" t="s">
        <v>499</v>
      </c>
      <c r="G193" s="229" t="s">
        <v>270</v>
      </c>
      <c r="H193" s="230">
        <v>11</v>
      </c>
      <c r="I193" s="231"/>
      <c r="J193" s="232">
        <f>ROUND(I193*H193,2)</f>
        <v>0</v>
      </c>
      <c r="K193" s="228" t="s">
        <v>158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0.0025999999999999999</v>
      </c>
      <c r="T193" s="236">
        <f>S193*H193</f>
        <v>0.0286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191</v>
      </c>
      <c r="AT193" s="237" t="s">
        <v>154</v>
      </c>
      <c r="AU193" s="237" t="s">
        <v>82</v>
      </c>
      <c r="AY193" s="17" t="s">
        <v>152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80</v>
      </c>
      <c r="BK193" s="238">
        <f>ROUND(I193*H193,2)</f>
        <v>0</v>
      </c>
      <c r="BL193" s="17" t="s">
        <v>191</v>
      </c>
      <c r="BM193" s="237" t="s">
        <v>322</v>
      </c>
    </row>
    <row r="194" s="2" customFormat="1">
      <c r="A194" s="38"/>
      <c r="B194" s="39"/>
      <c r="C194" s="40"/>
      <c r="D194" s="239" t="s">
        <v>160</v>
      </c>
      <c r="E194" s="40"/>
      <c r="F194" s="240" t="s">
        <v>501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82</v>
      </c>
    </row>
    <row r="195" s="2" customFormat="1">
      <c r="A195" s="38"/>
      <c r="B195" s="39"/>
      <c r="C195" s="40"/>
      <c r="D195" s="244" t="s">
        <v>162</v>
      </c>
      <c r="E195" s="40"/>
      <c r="F195" s="245" t="s">
        <v>502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162</v>
      </c>
      <c r="AU195" s="17" t="s">
        <v>82</v>
      </c>
    </row>
    <row r="196" s="15" customFormat="1">
      <c r="A196" s="15"/>
      <c r="B196" s="268"/>
      <c r="C196" s="269"/>
      <c r="D196" s="239" t="s">
        <v>164</v>
      </c>
      <c r="E196" s="270" t="s">
        <v>1</v>
      </c>
      <c r="F196" s="271" t="s">
        <v>1093</v>
      </c>
      <c r="G196" s="269"/>
      <c r="H196" s="270" t="s">
        <v>1</v>
      </c>
      <c r="I196" s="272"/>
      <c r="J196" s="269"/>
      <c r="K196" s="269"/>
      <c r="L196" s="273"/>
      <c r="M196" s="274"/>
      <c r="N196" s="275"/>
      <c r="O196" s="275"/>
      <c r="P196" s="275"/>
      <c r="Q196" s="275"/>
      <c r="R196" s="275"/>
      <c r="S196" s="275"/>
      <c r="T196" s="27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7" t="s">
        <v>164</v>
      </c>
      <c r="AU196" s="277" t="s">
        <v>82</v>
      </c>
      <c r="AV196" s="15" t="s">
        <v>80</v>
      </c>
      <c r="AW196" s="15" t="s">
        <v>30</v>
      </c>
      <c r="AX196" s="15" t="s">
        <v>73</v>
      </c>
      <c r="AY196" s="277" t="s">
        <v>152</v>
      </c>
    </row>
    <row r="197" s="13" customFormat="1">
      <c r="A197" s="13"/>
      <c r="B197" s="246"/>
      <c r="C197" s="247"/>
      <c r="D197" s="239" t="s">
        <v>164</v>
      </c>
      <c r="E197" s="248" t="s">
        <v>1</v>
      </c>
      <c r="F197" s="249" t="s">
        <v>1033</v>
      </c>
      <c r="G197" s="247"/>
      <c r="H197" s="250">
        <v>11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164</v>
      </c>
      <c r="AU197" s="256" t="s">
        <v>82</v>
      </c>
      <c r="AV197" s="13" t="s">
        <v>82</v>
      </c>
      <c r="AW197" s="13" t="s">
        <v>30</v>
      </c>
      <c r="AX197" s="13" t="s">
        <v>73</v>
      </c>
      <c r="AY197" s="256" t="s">
        <v>152</v>
      </c>
    </row>
    <row r="198" s="14" customFormat="1">
      <c r="A198" s="14"/>
      <c r="B198" s="257"/>
      <c r="C198" s="258"/>
      <c r="D198" s="239" t="s">
        <v>164</v>
      </c>
      <c r="E198" s="259" t="s">
        <v>1</v>
      </c>
      <c r="F198" s="260" t="s">
        <v>166</v>
      </c>
      <c r="G198" s="258"/>
      <c r="H198" s="261">
        <v>11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7" t="s">
        <v>164</v>
      </c>
      <c r="AU198" s="267" t="s">
        <v>82</v>
      </c>
      <c r="AV198" s="14" t="s">
        <v>159</v>
      </c>
      <c r="AW198" s="14" t="s">
        <v>30</v>
      </c>
      <c r="AX198" s="14" t="s">
        <v>80</v>
      </c>
      <c r="AY198" s="267" t="s">
        <v>152</v>
      </c>
    </row>
    <row r="199" s="2" customFormat="1" ht="16.5" customHeight="1">
      <c r="A199" s="38"/>
      <c r="B199" s="39"/>
      <c r="C199" s="226" t="s">
        <v>8</v>
      </c>
      <c r="D199" s="226" t="s">
        <v>154</v>
      </c>
      <c r="E199" s="227" t="s">
        <v>506</v>
      </c>
      <c r="F199" s="228" t="s">
        <v>507</v>
      </c>
      <c r="G199" s="229" t="s">
        <v>174</v>
      </c>
      <c r="H199" s="230">
        <v>12</v>
      </c>
      <c r="I199" s="231"/>
      <c r="J199" s="232">
        <f>ROUND(I199*H199,2)</f>
        <v>0</v>
      </c>
      <c r="K199" s="228" t="s">
        <v>158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0.0094000000000000004</v>
      </c>
      <c r="T199" s="236">
        <f>S199*H199</f>
        <v>0.11280000000000001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191</v>
      </c>
      <c r="AT199" s="237" t="s">
        <v>154</v>
      </c>
      <c r="AU199" s="237" t="s">
        <v>82</v>
      </c>
      <c r="AY199" s="17" t="s">
        <v>152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191</v>
      </c>
      <c r="BM199" s="237" t="s">
        <v>338</v>
      </c>
    </row>
    <row r="200" s="2" customFormat="1">
      <c r="A200" s="38"/>
      <c r="B200" s="39"/>
      <c r="C200" s="40"/>
      <c r="D200" s="239" t="s">
        <v>160</v>
      </c>
      <c r="E200" s="40"/>
      <c r="F200" s="240" t="s">
        <v>509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160</v>
      </c>
      <c r="AU200" s="17" t="s">
        <v>82</v>
      </c>
    </row>
    <row r="201" s="2" customFormat="1">
      <c r="A201" s="38"/>
      <c r="B201" s="39"/>
      <c r="C201" s="40"/>
      <c r="D201" s="244" t="s">
        <v>162</v>
      </c>
      <c r="E201" s="40"/>
      <c r="F201" s="245" t="s">
        <v>510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162</v>
      </c>
      <c r="AU201" s="17" t="s">
        <v>82</v>
      </c>
    </row>
    <row r="202" s="15" customFormat="1">
      <c r="A202" s="15"/>
      <c r="B202" s="268"/>
      <c r="C202" s="269"/>
      <c r="D202" s="239" t="s">
        <v>164</v>
      </c>
      <c r="E202" s="270" t="s">
        <v>1</v>
      </c>
      <c r="F202" s="271" t="s">
        <v>1093</v>
      </c>
      <c r="G202" s="269"/>
      <c r="H202" s="270" t="s">
        <v>1</v>
      </c>
      <c r="I202" s="272"/>
      <c r="J202" s="269"/>
      <c r="K202" s="269"/>
      <c r="L202" s="273"/>
      <c r="M202" s="274"/>
      <c r="N202" s="275"/>
      <c r="O202" s="275"/>
      <c r="P202" s="275"/>
      <c r="Q202" s="275"/>
      <c r="R202" s="275"/>
      <c r="S202" s="275"/>
      <c r="T202" s="27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7" t="s">
        <v>164</v>
      </c>
      <c r="AU202" s="277" t="s">
        <v>82</v>
      </c>
      <c r="AV202" s="15" t="s">
        <v>80</v>
      </c>
      <c r="AW202" s="15" t="s">
        <v>30</v>
      </c>
      <c r="AX202" s="15" t="s">
        <v>73</v>
      </c>
      <c r="AY202" s="277" t="s">
        <v>152</v>
      </c>
    </row>
    <row r="203" s="13" customFormat="1">
      <c r="A203" s="13"/>
      <c r="B203" s="246"/>
      <c r="C203" s="247"/>
      <c r="D203" s="239" t="s">
        <v>164</v>
      </c>
      <c r="E203" s="248" t="s">
        <v>1</v>
      </c>
      <c r="F203" s="249" t="s">
        <v>8</v>
      </c>
      <c r="G203" s="247"/>
      <c r="H203" s="250">
        <v>12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164</v>
      </c>
      <c r="AU203" s="256" t="s">
        <v>82</v>
      </c>
      <c r="AV203" s="13" t="s">
        <v>82</v>
      </c>
      <c r="AW203" s="13" t="s">
        <v>30</v>
      </c>
      <c r="AX203" s="13" t="s">
        <v>73</v>
      </c>
      <c r="AY203" s="256" t="s">
        <v>152</v>
      </c>
    </row>
    <row r="204" s="14" customFormat="1">
      <c r="A204" s="14"/>
      <c r="B204" s="257"/>
      <c r="C204" s="258"/>
      <c r="D204" s="239" t="s">
        <v>164</v>
      </c>
      <c r="E204" s="259" t="s">
        <v>1</v>
      </c>
      <c r="F204" s="260" t="s">
        <v>166</v>
      </c>
      <c r="G204" s="258"/>
      <c r="H204" s="261">
        <v>12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164</v>
      </c>
      <c r="AU204" s="267" t="s">
        <v>82</v>
      </c>
      <c r="AV204" s="14" t="s">
        <v>159</v>
      </c>
      <c r="AW204" s="14" t="s">
        <v>30</v>
      </c>
      <c r="AX204" s="14" t="s">
        <v>80</v>
      </c>
      <c r="AY204" s="267" t="s">
        <v>152</v>
      </c>
    </row>
    <row r="205" s="2" customFormat="1" ht="16.5" customHeight="1">
      <c r="A205" s="38"/>
      <c r="B205" s="39"/>
      <c r="C205" s="226" t="s">
        <v>244</v>
      </c>
      <c r="D205" s="226" t="s">
        <v>154</v>
      </c>
      <c r="E205" s="227" t="s">
        <v>1052</v>
      </c>
      <c r="F205" s="228" t="s">
        <v>1053</v>
      </c>
      <c r="G205" s="229" t="s">
        <v>270</v>
      </c>
      <c r="H205" s="230">
        <v>5.5999999999999996</v>
      </c>
      <c r="I205" s="231"/>
      <c r="J205" s="232">
        <f>ROUND(I205*H205,2)</f>
        <v>0</v>
      </c>
      <c r="K205" s="228" t="s">
        <v>158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0.0039399999999999999</v>
      </c>
      <c r="T205" s="236">
        <f>S205*H205</f>
        <v>0.022063999999999997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191</v>
      </c>
      <c r="AT205" s="237" t="s">
        <v>154</v>
      </c>
      <c r="AU205" s="237" t="s">
        <v>82</v>
      </c>
      <c r="AY205" s="17" t="s">
        <v>152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191</v>
      </c>
      <c r="BM205" s="237" t="s">
        <v>351</v>
      </c>
    </row>
    <row r="206" s="2" customFormat="1">
      <c r="A206" s="38"/>
      <c r="B206" s="39"/>
      <c r="C206" s="40"/>
      <c r="D206" s="239" t="s">
        <v>160</v>
      </c>
      <c r="E206" s="40"/>
      <c r="F206" s="240" t="s">
        <v>1054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160</v>
      </c>
      <c r="AU206" s="17" t="s">
        <v>82</v>
      </c>
    </row>
    <row r="207" s="2" customFormat="1">
      <c r="A207" s="38"/>
      <c r="B207" s="39"/>
      <c r="C207" s="40"/>
      <c r="D207" s="244" t="s">
        <v>162</v>
      </c>
      <c r="E207" s="40"/>
      <c r="F207" s="245" t="s">
        <v>1055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162</v>
      </c>
      <c r="AU207" s="17" t="s">
        <v>82</v>
      </c>
    </row>
    <row r="208" s="15" customFormat="1">
      <c r="A208" s="15"/>
      <c r="B208" s="268"/>
      <c r="C208" s="269"/>
      <c r="D208" s="239" t="s">
        <v>164</v>
      </c>
      <c r="E208" s="270" t="s">
        <v>1</v>
      </c>
      <c r="F208" s="271" t="s">
        <v>1093</v>
      </c>
      <c r="G208" s="269"/>
      <c r="H208" s="270" t="s">
        <v>1</v>
      </c>
      <c r="I208" s="272"/>
      <c r="J208" s="269"/>
      <c r="K208" s="269"/>
      <c r="L208" s="273"/>
      <c r="M208" s="274"/>
      <c r="N208" s="275"/>
      <c r="O208" s="275"/>
      <c r="P208" s="275"/>
      <c r="Q208" s="275"/>
      <c r="R208" s="275"/>
      <c r="S208" s="275"/>
      <c r="T208" s="27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7" t="s">
        <v>164</v>
      </c>
      <c r="AU208" s="277" t="s">
        <v>82</v>
      </c>
      <c r="AV208" s="15" t="s">
        <v>80</v>
      </c>
      <c r="AW208" s="15" t="s">
        <v>30</v>
      </c>
      <c r="AX208" s="15" t="s">
        <v>73</v>
      </c>
      <c r="AY208" s="277" t="s">
        <v>152</v>
      </c>
    </row>
    <row r="209" s="13" customFormat="1">
      <c r="A209" s="13"/>
      <c r="B209" s="246"/>
      <c r="C209" s="247"/>
      <c r="D209" s="239" t="s">
        <v>164</v>
      </c>
      <c r="E209" s="248" t="s">
        <v>1</v>
      </c>
      <c r="F209" s="249" t="s">
        <v>1103</v>
      </c>
      <c r="G209" s="247"/>
      <c r="H209" s="250">
        <v>5.5999999999999996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164</v>
      </c>
      <c r="AU209" s="256" t="s">
        <v>82</v>
      </c>
      <c r="AV209" s="13" t="s">
        <v>82</v>
      </c>
      <c r="AW209" s="13" t="s">
        <v>30</v>
      </c>
      <c r="AX209" s="13" t="s">
        <v>73</v>
      </c>
      <c r="AY209" s="256" t="s">
        <v>152</v>
      </c>
    </row>
    <row r="210" s="14" customFormat="1">
      <c r="A210" s="14"/>
      <c r="B210" s="257"/>
      <c r="C210" s="258"/>
      <c r="D210" s="239" t="s">
        <v>164</v>
      </c>
      <c r="E210" s="259" t="s">
        <v>1</v>
      </c>
      <c r="F210" s="260" t="s">
        <v>166</v>
      </c>
      <c r="G210" s="258"/>
      <c r="H210" s="261">
        <v>5.5999999999999996</v>
      </c>
      <c r="I210" s="262"/>
      <c r="J210" s="258"/>
      <c r="K210" s="258"/>
      <c r="L210" s="263"/>
      <c r="M210" s="293"/>
      <c r="N210" s="294"/>
      <c r="O210" s="294"/>
      <c r="P210" s="294"/>
      <c r="Q210" s="294"/>
      <c r="R210" s="294"/>
      <c r="S210" s="294"/>
      <c r="T210" s="29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164</v>
      </c>
      <c r="AU210" s="267" t="s">
        <v>82</v>
      </c>
      <c r="AV210" s="14" t="s">
        <v>159</v>
      </c>
      <c r="AW210" s="14" t="s">
        <v>30</v>
      </c>
      <c r="AX210" s="14" t="s">
        <v>80</v>
      </c>
      <c r="AY210" s="267" t="s">
        <v>152</v>
      </c>
    </row>
    <row r="211" s="2" customFormat="1" ht="6.96" customHeight="1">
      <c r="A211" s="38"/>
      <c r="B211" s="66"/>
      <c r="C211" s="67"/>
      <c r="D211" s="67"/>
      <c r="E211" s="67"/>
      <c r="F211" s="67"/>
      <c r="G211" s="67"/>
      <c r="H211" s="67"/>
      <c r="I211" s="67"/>
      <c r="J211" s="67"/>
      <c r="K211" s="67"/>
      <c r="L211" s="44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sheetProtection sheet="1" autoFilter="0" formatColumns="0" formatRows="0" objects="1" scenarios="1" spinCount="100000" saltValue="YqrtuwhqUuPls9r1ivqCUwHzyGh/2Ly721w1LfkRmbPp8FpnG+4uaCwHhiiFDKLUQvt8Hto1Dh1idSDFBGgI1Q==" hashValue="U+wWCjSvP9jzwswzBIWbxqobEn3LgMEEMl2K4YXXCX9y34pE3rgnqWQFQGP5hZL+HxeKgVzipOx7OU65EOumGQ==" algorithmName="SHA-512" password="CC35"/>
  <autoFilter ref="C126:K2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hyperlinks>
    <hyperlink ref="F132" r:id="rId1" display="https://podminky.urs.cz/item/CS_URS_2024_01/981011111"/>
    <hyperlink ref="F139" r:id="rId2" display="https://podminky.urs.cz/item/CS_URS_2024_01/997006511"/>
    <hyperlink ref="F142" r:id="rId3" display="https://podminky.urs.cz/item/CS_URS_2024_01/997006519"/>
    <hyperlink ref="F147" r:id="rId4" display="https://podminky.urs.cz/item/CS_URS_2024_01/997013811"/>
    <hyperlink ref="F154" r:id="rId5" display="https://podminky.urs.cz/item/CS_URS_2024_01/712331801"/>
    <hyperlink ref="F161" r:id="rId6" display="https://podminky.urs.cz/item/CS_URS_2024_01/762331811"/>
    <hyperlink ref="F170" r:id="rId7" display="https://podminky.urs.cz/item/CS_URS_2024_01/762341811"/>
    <hyperlink ref="F177" r:id="rId8" display="https://podminky.urs.cz/item/CS_URS_2024_01/764001821"/>
    <hyperlink ref="F183" r:id="rId9" display="https://podminky.urs.cz/item/CS_URS_2024_01/764001851"/>
    <hyperlink ref="F189" r:id="rId10" display="https://podminky.urs.cz/item/CS_URS_2024_01/764002801"/>
    <hyperlink ref="F195" r:id="rId11" display="https://podminky.urs.cz/item/CS_URS_2024_01/764004801"/>
    <hyperlink ref="F201" r:id="rId12" display="https://podminky.urs.cz/item/CS_URS_2024_01/764004841"/>
    <hyperlink ref="F207" r:id="rId13" display="https://podminky.urs.cz/item/CS_URS_2024_01/764004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Velká Jesenice, Hnátnice, Otovice - demolice (strážní domky, základy skladiště)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1105</v>
      </c>
      <c r="G12" s="38"/>
      <c r="H12" s="38"/>
      <c r="I12" s="150" t="s">
        <v>22</v>
      </c>
      <c r="J12" s="153" t="str">
        <f>'Rekapitulace stavby'!AN8</f>
        <v>7. 6. 2024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ROUND((SUM(BE123:BE205)),  2)</f>
        <v>0</v>
      </c>
      <c r="G33" s="38"/>
      <c r="H33" s="38"/>
      <c r="I33" s="164">
        <v>0.20999999999999999</v>
      </c>
      <c r="J33" s="163">
        <f>ROUND(((SUM(BE123:BE205))*I33),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ROUND((SUM(BF123:BF205)),  2)</f>
        <v>0</v>
      </c>
      <c r="G34" s="38"/>
      <c r="H34" s="38"/>
      <c r="I34" s="164">
        <v>0.12</v>
      </c>
      <c r="J34" s="163">
        <f>ROUND(((SUM(BF123:BF205))*I34),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ROUND((SUM(BG123:BG205)),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ROUND((SUM(BH123:BH205)),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ROUND((SUM(BI123:BI205)),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Velká Jesenice, Hnátnice, Otovice - demolice (strážní domky, základy skladiště)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Otovice_demolice základů bývalého skladu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Otovice</v>
      </c>
      <c r="G89" s="40"/>
      <c r="H89" s="40"/>
      <c r="I89" s="32" t="s">
        <v>22</v>
      </c>
      <c r="J89" s="79" t="str">
        <f>IF(J12="","",J12)</f>
        <v>7. 6. 2024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116</v>
      </c>
      <c r="D94" s="185"/>
      <c r="E94" s="185"/>
      <c r="F94" s="185"/>
      <c r="G94" s="185"/>
      <c r="H94" s="185"/>
      <c r="I94" s="185"/>
      <c r="J94" s="186" t="s">
        <v>117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118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119</v>
      </c>
    </row>
    <row r="97" s="9" customFormat="1" ht="24.96" customHeight="1">
      <c r="A97" s="9"/>
      <c r="B97" s="188"/>
      <c r="C97" s="189"/>
      <c r="D97" s="190" t="s">
        <v>120</v>
      </c>
      <c r="E97" s="191"/>
      <c r="F97" s="191"/>
      <c r="G97" s="191"/>
      <c r="H97" s="191"/>
      <c r="I97" s="191"/>
      <c r="J97" s="192">
        <f>J124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121</v>
      </c>
      <c r="E98" s="196"/>
      <c r="F98" s="196"/>
      <c r="G98" s="196"/>
      <c r="H98" s="196"/>
      <c r="I98" s="196"/>
      <c r="J98" s="197">
        <f>J125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122</v>
      </c>
      <c r="E99" s="196"/>
      <c r="F99" s="196"/>
      <c r="G99" s="196"/>
      <c r="H99" s="196"/>
      <c r="I99" s="196"/>
      <c r="J99" s="197">
        <f>J159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124</v>
      </c>
      <c r="E100" s="196"/>
      <c r="F100" s="196"/>
      <c r="G100" s="196"/>
      <c r="H100" s="196"/>
      <c r="I100" s="196"/>
      <c r="J100" s="197">
        <f>J173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1106</v>
      </c>
      <c r="E101" s="196"/>
      <c r="F101" s="196"/>
      <c r="G101" s="196"/>
      <c r="H101" s="196"/>
      <c r="I101" s="196"/>
      <c r="J101" s="197">
        <f>J190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135</v>
      </c>
      <c r="E102" s="191"/>
      <c r="F102" s="191"/>
      <c r="G102" s="191"/>
      <c r="H102" s="191"/>
      <c r="I102" s="191"/>
      <c r="J102" s="192">
        <f>J191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8"/>
      <c r="C103" s="189"/>
      <c r="D103" s="190" t="s">
        <v>1107</v>
      </c>
      <c r="E103" s="191"/>
      <c r="F103" s="191"/>
      <c r="G103" s="191"/>
      <c r="H103" s="191"/>
      <c r="I103" s="191"/>
      <c r="J103" s="192">
        <f>J202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83" t="str">
        <f>E7</f>
        <v>Velká Jesenice, Hnátnice, Otovice - demolice (strážní domky, základy skladiště)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03 - Otovice_demolice základů bývalého skladu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Otovice</v>
      </c>
      <c r="G117" s="40"/>
      <c r="H117" s="40"/>
      <c r="I117" s="32" t="s">
        <v>22</v>
      </c>
      <c r="J117" s="79" t="str">
        <f>IF(J12="","",J12)</f>
        <v>7. 6. 2024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138</v>
      </c>
      <c r="D122" s="202" t="s">
        <v>58</v>
      </c>
      <c r="E122" s="202" t="s">
        <v>54</v>
      </c>
      <c r="F122" s="202" t="s">
        <v>55</v>
      </c>
      <c r="G122" s="202" t="s">
        <v>139</v>
      </c>
      <c r="H122" s="202" t="s">
        <v>140</v>
      </c>
      <c r="I122" s="202" t="s">
        <v>141</v>
      </c>
      <c r="J122" s="202" t="s">
        <v>117</v>
      </c>
      <c r="K122" s="203" t="s">
        <v>142</v>
      </c>
      <c r="L122" s="204"/>
      <c r="M122" s="100" t="s">
        <v>1</v>
      </c>
      <c r="N122" s="101" t="s">
        <v>37</v>
      </c>
      <c r="O122" s="101" t="s">
        <v>143</v>
      </c>
      <c r="P122" s="101" t="s">
        <v>144</v>
      </c>
      <c r="Q122" s="101" t="s">
        <v>145</v>
      </c>
      <c r="R122" s="101" t="s">
        <v>146</v>
      </c>
      <c r="S122" s="101" t="s">
        <v>147</v>
      </c>
      <c r="T122" s="102" t="s">
        <v>148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149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P124+P191+P202</f>
        <v>0</v>
      </c>
      <c r="Q123" s="104"/>
      <c r="R123" s="207">
        <f>R124+R191+R202</f>
        <v>122.75619999999999</v>
      </c>
      <c r="S123" s="104"/>
      <c r="T123" s="208">
        <f>T124+T191+T202</f>
        <v>69.478000000000009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119</v>
      </c>
      <c r="BK123" s="209">
        <f>BK124+BK191+BK202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150</v>
      </c>
      <c r="F124" s="213" t="s">
        <v>151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P125+P159+P173+P190</f>
        <v>0</v>
      </c>
      <c r="Q124" s="218"/>
      <c r="R124" s="219">
        <f>R125+R159+R173+R190</f>
        <v>122.75619999999999</v>
      </c>
      <c r="S124" s="218"/>
      <c r="T124" s="220">
        <f>T125+T159+T173+T190</f>
        <v>69.478000000000009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152</v>
      </c>
      <c r="BK124" s="223">
        <f>BK125+BK159+BK173+BK190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80</v>
      </c>
      <c r="F125" s="224" t="s">
        <v>153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SUM(P126:P158)</f>
        <v>0</v>
      </c>
      <c r="Q125" s="218"/>
      <c r="R125" s="219">
        <f>SUM(R126:R158)</f>
        <v>122.75619999999999</v>
      </c>
      <c r="S125" s="218"/>
      <c r="T125" s="220">
        <f>SUM(T126:T158)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152</v>
      </c>
      <c r="BK125" s="223">
        <f>SUM(BK126:BK158)</f>
        <v>0</v>
      </c>
    </row>
    <row r="126" s="2" customFormat="1" ht="24.15" customHeight="1">
      <c r="A126" s="38"/>
      <c r="B126" s="39"/>
      <c r="C126" s="226" t="s">
        <v>80</v>
      </c>
      <c r="D126" s="226" t="s">
        <v>154</v>
      </c>
      <c r="E126" s="227" t="s">
        <v>1108</v>
      </c>
      <c r="F126" s="228" t="s">
        <v>1109</v>
      </c>
      <c r="G126" s="229" t="s">
        <v>157</v>
      </c>
      <c r="H126" s="230">
        <v>80</v>
      </c>
      <c r="I126" s="231"/>
      <c r="J126" s="232">
        <f>ROUND(I126*H126,2)</f>
        <v>0</v>
      </c>
      <c r="K126" s="228" t="s">
        <v>158</v>
      </c>
      <c r="L126" s="44"/>
      <c r="M126" s="233" t="s">
        <v>1</v>
      </c>
      <c r="N126" s="234" t="s">
        <v>38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159</v>
      </c>
      <c r="AT126" s="237" t="s">
        <v>154</v>
      </c>
      <c r="AU126" s="237" t="s">
        <v>82</v>
      </c>
      <c r="AY126" s="17" t="s">
        <v>152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159</v>
      </c>
      <c r="BM126" s="237" t="s">
        <v>1110</v>
      </c>
    </row>
    <row r="127" s="2" customFormat="1">
      <c r="A127" s="38"/>
      <c r="B127" s="39"/>
      <c r="C127" s="40"/>
      <c r="D127" s="239" t="s">
        <v>160</v>
      </c>
      <c r="E127" s="40"/>
      <c r="F127" s="240" t="s">
        <v>1111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82</v>
      </c>
    </row>
    <row r="128" s="2" customFormat="1">
      <c r="A128" s="38"/>
      <c r="B128" s="39"/>
      <c r="C128" s="40"/>
      <c r="D128" s="244" t="s">
        <v>162</v>
      </c>
      <c r="E128" s="40"/>
      <c r="F128" s="245" t="s">
        <v>1112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162</v>
      </c>
      <c r="AU128" s="17" t="s">
        <v>82</v>
      </c>
    </row>
    <row r="129" s="13" customFormat="1">
      <c r="A129" s="13"/>
      <c r="B129" s="246"/>
      <c r="C129" s="247"/>
      <c r="D129" s="239" t="s">
        <v>164</v>
      </c>
      <c r="E129" s="248" t="s">
        <v>1</v>
      </c>
      <c r="F129" s="249" t="s">
        <v>1113</v>
      </c>
      <c r="G129" s="247"/>
      <c r="H129" s="250">
        <v>80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6" t="s">
        <v>164</v>
      </c>
      <c r="AU129" s="256" t="s">
        <v>82</v>
      </c>
      <c r="AV129" s="13" t="s">
        <v>82</v>
      </c>
      <c r="AW129" s="13" t="s">
        <v>30</v>
      </c>
      <c r="AX129" s="13" t="s">
        <v>80</v>
      </c>
      <c r="AY129" s="256" t="s">
        <v>152</v>
      </c>
    </row>
    <row r="130" s="2" customFormat="1" ht="24.15" customHeight="1">
      <c r="A130" s="38"/>
      <c r="B130" s="39"/>
      <c r="C130" s="226" t="s">
        <v>82</v>
      </c>
      <c r="D130" s="226" t="s">
        <v>154</v>
      </c>
      <c r="E130" s="227" t="s">
        <v>654</v>
      </c>
      <c r="F130" s="228" t="s">
        <v>750</v>
      </c>
      <c r="G130" s="229" t="s">
        <v>235</v>
      </c>
      <c r="H130" s="230">
        <v>49.630000000000003</v>
      </c>
      <c r="I130" s="231"/>
      <c r="J130" s="232">
        <f>ROUND(I130*H130,2)</f>
        <v>0</v>
      </c>
      <c r="K130" s="228" t="s">
        <v>158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159</v>
      </c>
      <c r="AT130" s="237" t="s">
        <v>154</v>
      </c>
      <c r="AU130" s="237" t="s">
        <v>82</v>
      </c>
      <c r="AY130" s="17" t="s">
        <v>152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159</v>
      </c>
      <c r="BM130" s="237" t="s">
        <v>1114</v>
      </c>
    </row>
    <row r="131" s="2" customFormat="1">
      <c r="A131" s="38"/>
      <c r="B131" s="39"/>
      <c r="C131" s="40"/>
      <c r="D131" s="239" t="s">
        <v>160</v>
      </c>
      <c r="E131" s="40"/>
      <c r="F131" s="240" t="s">
        <v>655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160</v>
      </c>
      <c r="AU131" s="17" t="s">
        <v>82</v>
      </c>
    </row>
    <row r="132" s="2" customFormat="1">
      <c r="A132" s="38"/>
      <c r="B132" s="39"/>
      <c r="C132" s="40"/>
      <c r="D132" s="244" t="s">
        <v>162</v>
      </c>
      <c r="E132" s="40"/>
      <c r="F132" s="245" t="s">
        <v>751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162</v>
      </c>
      <c r="AU132" s="17" t="s">
        <v>82</v>
      </c>
    </row>
    <row r="133" s="13" customFormat="1">
      <c r="A133" s="13"/>
      <c r="B133" s="246"/>
      <c r="C133" s="247"/>
      <c r="D133" s="239" t="s">
        <v>164</v>
      </c>
      <c r="E133" s="248" t="s">
        <v>1</v>
      </c>
      <c r="F133" s="249" t="s">
        <v>1115</v>
      </c>
      <c r="G133" s="247"/>
      <c r="H133" s="250">
        <v>49.630000000000003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164</v>
      </c>
      <c r="AU133" s="256" t="s">
        <v>82</v>
      </c>
      <c r="AV133" s="13" t="s">
        <v>82</v>
      </c>
      <c r="AW133" s="13" t="s">
        <v>30</v>
      </c>
      <c r="AX133" s="13" t="s">
        <v>73</v>
      </c>
      <c r="AY133" s="256" t="s">
        <v>152</v>
      </c>
    </row>
    <row r="134" s="14" customFormat="1">
      <c r="A134" s="14"/>
      <c r="B134" s="257"/>
      <c r="C134" s="258"/>
      <c r="D134" s="239" t="s">
        <v>164</v>
      </c>
      <c r="E134" s="259" t="s">
        <v>1</v>
      </c>
      <c r="F134" s="260" t="s">
        <v>166</v>
      </c>
      <c r="G134" s="258"/>
      <c r="H134" s="261">
        <v>49.630000000000003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7" t="s">
        <v>164</v>
      </c>
      <c r="AU134" s="267" t="s">
        <v>82</v>
      </c>
      <c r="AV134" s="14" t="s">
        <v>159</v>
      </c>
      <c r="AW134" s="14" t="s">
        <v>30</v>
      </c>
      <c r="AX134" s="14" t="s">
        <v>80</v>
      </c>
      <c r="AY134" s="267" t="s">
        <v>152</v>
      </c>
    </row>
    <row r="135" s="2" customFormat="1" ht="16.5" customHeight="1">
      <c r="A135" s="38"/>
      <c r="B135" s="39"/>
      <c r="C135" s="278" t="s">
        <v>171</v>
      </c>
      <c r="D135" s="278" t="s">
        <v>225</v>
      </c>
      <c r="E135" s="279" t="s">
        <v>1116</v>
      </c>
      <c r="F135" s="280" t="s">
        <v>659</v>
      </c>
      <c r="G135" s="281" t="s">
        <v>228</v>
      </c>
      <c r="H135" s="282">
        <v>119.112</v>
      </c>
      <c r="I135" s="283"/>
      <c r="J135" s="284">
        <f>ROUND(I135*H135,2)</f>
        <v>0</v>
      </c>
      <c r="K135" s="280" t="s">
        <v>158</v>
      </c>
      <c r="L135" s="285"/>
      <c r="M135" s="286" t="s">
        <v>1</v>
      </c>
      <c r="N135" s="287" t="s">
        <v>38</v>
      </c>
      <c r="O135" s="91"/>
      <c r="P135" s="235">
        <f>O135*H135</f>
        <v>0</v>
      </c>
      <c r="Q135" s="235">
        <v>1</v>
      </c>
      <c r="R135" s="235">
        <f>Q135*H135</f>
        <v>119.112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181</v>
      </c>
      <c r="AT135" s="237" t="s">
        <v>225</v>
      </c>
      <c r="AU135" s="237" t="s">
        <v>82</v>
      </c>
      <c r="AY135" s="17" t="s">
        <v>152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80</v>
      </c>
      <c r="BK135" s="238">
        <f>ROUND(I135*H135,2)</f>
        <v>0</v>
      </c>
      <c r="BL135" s="17" t="s">
        <v>159</v>
      </c>
      <c r="BM135" s="237" t="s">
        <v>1117</v>
      </c>
    </row>
    <row r="136" s="2" customFormat="1">
      <c r="A136" s="38"/>
      <c r="B136" s="39"/>
      <c r="C136" s="40"/>
      <c r="D136" s="239" t="s">
        <v>160</v>
      </c>
      <c r="E136" s="40"/>
      <c r="F136" s="240" t="s">
        <v>659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82</v>
      </c>
    </row>
    <row r="137" s="13" customFormat="1">
      <c r="A137" s="13"/>
      <c r="B137" s="246"/>
      <c r="C137" s="247"/>
      <c r="D137" s="239" t="s">
        <v>164</v>
      </c>
      <c r="E137" s="248" t="s">
        <v>1</v>
      </c>
      <c r="F137" s="249" t="s">
        <v>1118</v>
      </c>
      <c r="G137" s="247"/>
      <c r="H137" s="250">
        <v>119.112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164</v>
      </c>
      <c r="AU137" s="256" t="s">
        <v>82</v>
      </c>
      <c r="AV137" s="13" t="s">
        <v>82</v>
      </c>
      <c r="AW137" s="13" t="s">
        <v>30</v>
      </c>
      <c r="AX137" s="13" t="s">
        <v>80</v>
      </c>
      <c r="AY137" s="256" t="s">
        <v>152</v>
      </c>
    </row>
    <row r="138" s="2" customFormat="1" ht="24.15" customHeight="1">
      <c r="A138" s="38"/>
      <c r="B138" s="39"/>
      <c r="C138" s="226" t="s">
        <v>159</v>
      </c>
      <c r="D138" s="226" t="s">
        <v>154</v>
      </c>
      <c r="E138" s="227" t="s">
        <v>1119</v>
      </c>
      <c r="F138" s="228" t="s">
        <v>1120</v>
      </c>
      <c r="G138" s="229" t="s">
        <v>157</v>
      </c>
      <c r="H138" s="230">
        <v>80</v>
      </c>
      <c r="I138" s="231"/>
      <c r="J138" s="232">
        <f>ROUND(I138*H138,2)</f>
        <v>0</v>
      </c>
      <c r="K138" s="228" t="s">
        <v>158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159</v>
      </c>
      <c r="AT138" s="237" t="s">
        <v>154</v>
      </c>
      <c r="AU138" s="237" t="s">
        <v>82</v>
      </c>
      <c r="AY138" s="17" t="s">
        <v>152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80</v>
      </c>
      <c r="BK138" s="238">
        <f>ROUND(I138*H138,2)</f>
        <v>0</v>
      </c>
      <c r="BL138" s="17" t="s">
        <v>159</v>
      </c>
      <c r="BM138" s="237" t="s">
        <v>1121</v>
      </c>
    </row>
    <row r="139" s="2" customFormat="1">
      <c r="A139" s="38"/>
      <c r="B139" s="39"/>
      <c r="C139" s="40"/>
      <c r="D139" s="239" t="s">
        <v>160</v>
      </c>
      <c r="E139" s="40"/>
      <c r="F139" s="240" t="s">
        <v>1122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160</v>
      </c>
      <c r="AU139" s="17" t="s">
        <v>82</v>
      </c>
    </row>
    <row r="140" s="2" customFormat="1">
      <c r="A140" s="38"/>
      <c r="B140" s="39"/>
      <c r="C140" s="40"/>
      <c r="D140" s="244" t="s">
        <v>162</v>
      </c>
      <c r="E140" s="40"/>
      <c r="F140" s="245" t="s">
        <v>1123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162</v>
      </c>
      <c r="AU140" s="17" t="s">
        <v>82</v>
      </c>
    </row>
    <row r="141" s="13" customFormat="1">
      <c r="A141" s="13"/>
      <c r="B141" s="246"/>
      <c r="C141" s="247"/>
      <c r="D141" s="239" t="s">
        <v>164</v>
      </c>
      <c r="E141" s="248" t="s">
        <v>1</v>
      </c>
      <c r="F141" s="249" t="s">
        <v>434</v>
      </c>
      <c r="G141" s="247"/>
      <c r="H141" s="250">
        <v>80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164</v>
      </c>
      <c r="AU141" s="256" t="s">
        <v>82</v>
      </c>
      <c r="AV141" s="13" t="s">
        <v>82</v>
      </c>
      <c r="AW141" s="13" t="s">
        <v>30</v>
      </c>
      <c r="AX141" s="13" t="s">
        <v>80</v>
      </c>
      <c r="AY141" s="256" t="s">
        <v>152</v>
      </c>
    </row>
    <row r="142" s="2" customFormat="1" ht="37.8" customHeight="1">
      <c r="A142" s="38"/>
      <c r="B142" s="39"/>
      <c r="C142" s="226" t="s">
        <v>178</v>
      </c>
      <c r="D142" s="226" t="s">
        <v>154</v>
      </c>
      <c r="E142" s="227" t="s">
        <v>213</v>
      </c>
      <c r="F142" s="228" t="s">
        <v>214</v>
      </c>
      <c r="G142" s="229" t="s">
        <v>157</v>
      </c>
      <c r="H142" s="230">
        <v>130</v>
      </c>
      <c r="I142" s="231"/>
      <c r="J142" s="232">
        <f>ROUND(I142*H142,2)</f>
        <v>0</v>
      </c>
      <c r="K142" s="228" t="s">
        <v>158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159</v>
      </c>
      <c r="AT142" s="237" t="s">
        <v>154</v>
      </c>
      <c r="AU142" s="237" t="s">
        <v>82</v>
      </c>
      <c r="AY142" s="17" t="s">
        <v>152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159</v>
      </c>
      <c r="BM142" s="237" t="s">
        <v>1124</v>
      </c>
    </row>
    <row r="143" s="2" customFormat="1">
      <c r="A143" s="38"/>
      <c r="B143" s="39"/>
      <c r="C143" s="40"/>
      <c r="D143" s="239" t="s">
        <v>160</v>
      </c>
      <c r="E143" s="40"/>
      <c r="F143" s="240" t="s">
        <v>216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160</v>
      </c>
      <c r="AU143" s="17" t="s">
        <v>82</v>
      </c>
    </row>
    <row r="144" s="2" customFormat="1">
      <c r="A144" s="38"/>
      <c r="B144" s="39"/>
      <c r="C144" s="40"/>
      <c r="D144" s="244" t="s">
        <v>162</v>
      </c>
      <c r="E144" s="40"/>
      <c r="F144" s="245" t="s">
        <v>217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162</v>
      </c>
      <c r="AU144" s="17" t="s">
        <v>82</v>
      </c>
    </row>
    <row r="145" s="13" customFormat="1">
      <c r="A145" s="13"/>
      <c r="B145" s="246"/>
      <c r="C145" s="247"/>
      <c r="D145" s="239" t="s">
        <v>164</v>
      </c>
      <c r="E145" s="248" t="s">
        <v>1</v>
      </c>
      <c r="F145" s="249" t="s">
        <v>603</v>
      </c>
      <c r="G145" s="247"/>
      <c r="H145" s="250">
        <v>130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164</v>
      </c>
      <c r="AU145" s="256" t="s">
        <v>82</v>
      </c>
      <c r="AV145" s="13" t="s">
        <v>82</v>
      </c>
      <c r="AW145" s="13" t="s">
        <v>30</v>
      </c>
      <c r="AX145" s="13" t="s">
        <v>80</v>
      </c>
      <c r="AY145" s="256" t="s">
        <v>152</v>
      </c>
    </row>
    <row r="146" s="2" customFormat="1" ht="16.5" customHeight="1">
      <c r="A146" s="38"/>
      <c r="B146" s="39"/>
      <c r="C146" s="278" t="s">
        <v>175</v>
      </c>
      <c r="D146" s="278" t="s">
        <v>225</v>
      </c>
      <c r="E146" s="279" t="s">
        <v>226</v>
      </c>
      <c r="F146" s="280" t="s">
        <v>227</v>
      </c>
      <c r="G146" s="281" t="s">
        <v>228</v>
      </c>
      <c r="H146" s="282">
        <v>3.6400000000000001</v>
      </c>
      <c r="I146" s="283"/>
      <c r="J146" s="284">
        <f>ROUND(I146*H146,2)</f>
        <v>0</v>
      </c>
      <c r="K146" s="280" t="s">
        <v>158</v>
      </c>
      <c r="L146" s="285"/>
      <c r="M146" s="286" t="s">
        <v>1</v>
      </c>
      <c r="N146" s="287" t="s">
        <v>38</v>
      </c>
      <c r="O146" s="91"/>
      <c r="P146" s="235">
        <f>O146*H146</f>
        <v>0</v>
      </c>
      <c r="Q146" s="235">
        <v>1</v>
      </c>
      <c r="R146" s="235">
        <f>Q146*H146</f>
        <v>3.6400000000000001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181</v>
      </c>
      <c r="AT146" s="237" t="s">
        <v>225</v>
      </c>
      <c r="AU146" s="237" t="s">
        <v>82</v>
      </c>
      <c r="AY146" s="17" t="s">
        <v>152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159</v>
      </c>
      <c r="BM146" s="237" t="s">
        <v>1125</v>
      </c>
    </row>
    <row r="147" s="2" customFormat="1">
      <c r="A147" s="38"/>
      <c r="B147" s="39"/>
      <c r="C147" s="40"/>
      <c r="D147" s="239" t="s">
        <v>160</v>
      </c>
      <c r="E147" s="40"/>
      <c r="F147" s="240" t="s">
        <v>227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82</v>
      </c>
    </row>
    <row r="148" s="13" customFormat="1">
      <c r="A148" s="13"/>
      <c r="B148" s="246"/>
      <c r="C148" s="247"/>
      <c r="D148" s="239" t="s">
        <v>164</v>
      </c>
      <c r="E148" s="248" t="s">
        <v>1</v>
      </c>
      <c r="F148" s="249" t="s">
        <v>1126</v>
      </c>
      <c r="G148" s="247"/>
      <c r="H148" s="250">
        <v>3.6400000000000001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164</v>
      </c>
      <c r="AU148" s="256" t="s">
        <v>82</v>
      </c>
      <c r="AV148" s="13" t="s">
        <v>82</v>
      </c>
      <c r="AW148" s="13" t="s">
        <v>30</v>
      </c>
      <c r="AX148" s="13" t="s">
        <v>73</v>
      </c>
      <c r="AY148" s="256" t="s">
        <v>152</v>
      </c>
    </row>
    <row r="149" s="14" customFormat="1">
      <c r="A149" s="14"/>
      <c r="B149" s="257"/>
      <c r="C149" s="258"/>
      <c r="D149" s="239" t="s">
        <v>164</v>
      </c>
      <c r="E149" s="259" t="s">
        <v>1</v>
      </c>
      <c r="F149" s="260" t="s">
        <v>166</v>
      </c>
      <c r="G149" s="258"/>
      <c r="H149" s="261">
        <v>3.6400000000000001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164</v>
      </c>
      <c r="AU149" s="267" t="s">
        <v>82</v>
      </c>
      <c r="AV149" s="14" t="s">
        <v>159</v>
      </c>
      <c r="AW149" s="14" t="s">
        <v>30</v>
      </c>
      <c r="AX149" s="14" t="s">
        <v>80</v>
      </c>
      <c r="AY149" s="267" t="s">
        <v>152</v>
      </c>
    </row>
    <row r="150" s="2" customFormat="1" ht="24.15" customHeight="1">
      <c r="A150" s="38"/>
      <c r="B150" s="39"/>
      <c r="C150" s="226" t="s">
        <v>194</v>
      </c>
      <c r="D150" s="226" t="s">
        <v>154</v>
      </c>
      <c r="E150" s="227" t="s">
        <v>857</v>
      </c>
      <c r="F150" s="228" t="s">
        <v>858</v>
      </c>
      <c r="G150" s="229" t="s">
        <v>157</v>
      </c>
      <c r="H150" s="230">
        <v>210</v>
      </c>
      <c r="I150" s="231"/>
      <c r="J150" s="232">
        <f>ROUND(I150*H150,2)</f>
        <v>0</v>
      </c>
      <c r="K150" s="228" t="s">
        <v>158</v>
      </c>
      <c r="L150" s="44"/>
      <c r="M150" s="233" t="s">
        <v>1</v>
      </c>
      <c r="N150" s="234" t="s">
        <v>38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159</v>
      </c>
      <c r="AT150" s="237" t="s">
        <v>154</v>
      </c>
      <c r="AU150" s="237" t="s">
        <v>82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159</v>
      </c>
      <c r="BM150" s="237" t="s">
        <v>1127</v>
      </c>
    </row>
    <row r="151" s="2" customFormat="1">
      <c r="A151" s="38"/>
      <c r="B151" s="39"/>
      <c r="C151" s="40"/>
      <c r="D151" s="239" t="s">
        <v>160</v>
      </c>
      <c r="E151" s="40"/>
      <c r="F151" s="240" t="s">
        <v>860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160</v>
      </c>
      <c r="AU151" s="17" t="s">
        <v>82</v>
      </c>
    </row>
    <row r="152" s="2" customFormat="1">
      <c r="A152" s="38"/>
      <c r="B152" s="39"/>
      <c r="C152" s="40"/>
      <c r="D152" s="244" t="s">
        <v>162</v>
      </c>
      <c r="E152" s="40"/>
      <c r="F152" s="245" t="s">
        <v>861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162</v>
      </c>
      <c r="AU152" s="17" t="s">
        <v>82</v>
      </c>
    </row>
    <row r="153" s="13" customFormat="1">
      <c r="A153" s="13"/>
      <c r="B153" s="246"/>
      <c r="C153" s="247"/>
      <c r="D153" s="239" t="s">
        <v>164</v>
      </c>
      <c r="E153" s="248" t="s">
        <v>1</v>
      </c>
      <c r="F153" s="249" t="s">
        <v>1128</v>
      </c>
      <c r="G153" s="247"/>
      <c r="H153" s="250">
        <v>210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164</v>
      </c>
      <c r="AU153" s="256" t="s">
        <v>82</v>
      </c>
      <c r="AV153" s="13" t="s">
        <v>82</v>
      </c>
      <c r="AW153" s="13" t="s">
        <v>30</v>
      </c>
      <c r="AX153" s="13" t="s">
        <v>73</v>
      </c>
      <c r="AY153" s="256" t="s">
        <v>152</v>
      </c>
    </row>
    <row r="154" s="14" customFormat="1">
      <c r="A154" s="14"/>
      <c r="B154" s="257"/>
      <c r="C154" s="258"/>
      <c r="D154" s="239" t="s">
        <v>164</v>
      </c>
      <c r="E154" s="259" t="s">
        <v>1</v>
      </c>
      <c r="F154" s="260" t="s">
        <v>166</v>
      </c>
      <c r="G154" s="258"/>
      <c r="H154" s="261">
        <v>210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164</v>
      </c>
      <c r="AU154" s="267" t="s">
        <v>82</v>
      </c>
      <c r="AV154" s="14" t="s">
        <v>159</v>
      </c>
      <c r="AW154" s="14" t="s">
        <v>30</v>
      </c>
      <c r="AX154" s="14" t="s">
        <v>80</v>
      </c>
      <c r="AY154" s="267" t="s">
        <v>152</v>
      </c>
    </row>
    <row r="155" s="2" customFormat="1" ht="16.5" customHeight="1">
      <c r="A155" s="38"/>
      <c r="B155" s="39"/>
      <c r="C155" s="278" t="s">
        <v>181</v>
      </c>
      <c r="D155" s="278" t="s">
        <v>225</v>
      </c>
      <c r="E155" s="279" t="s">
        <v>863</v>
      </c>
      <c r="F155" s="280" t="s">
        <v>864</v>
      </c>
      <c r="G155" s="281" t="s">
        <v>536</v>
      </c>
      <c r="H155" s="282">
        <v>4.2000000000000002</v>
      </c>
      <c r="I155" s="283"/>
      <c r="J155" s="284">
        <f>ROUND(I155*H155,2)</f>
        <v>0</v>
      </c>
      <c r="K155" s="280" t="s">
        <v>158</v>
      </c>
      <c r="L155" s="285"/>
      <c r="M155" s="286" t="s">
        <v>1</v>
      </c>
      <c r="N155" s="287" t="s">
        <v>38</v>
      </c>
      <c r="O155" s="91"/>
      <c r="P155" s="235">
        <f>O155*H155</f>
        <v>0</v>
      </c>
      <c r="Q155" s="235">
        <v>0.001</v>
      </c>
      <c r="R155" s="235">
        <f>Q155*H155</f>
        <v>0.0042000000000000006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181</v>
      </c>
      <c r="AT155" s="237" t="s">
        <v>225</v>
      </c>
      <c r="AU155" s="237" t="s">
        <v>82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159</v>
      </c>
      <c r="BM155" s="237" t="s">
        <v>1129</v>
      </c>
    </row>
    <row r="156" s="2" customFormat="1">
      <c r="A156" s="38"/>
      <c r="B156" s="39"/>
      <c r="C156" s="40"/>
      <c r="D156" s="239" t="s">
        <v>160</v>
      </c>
      <c r="E156" s="40"/>
      <c r="F156" s="240" t="s">
        <v>864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82</v>
      </c>
    </row>
    <row r="157" s="15" customFormat="1">
      <c r="A157" s="15"/>
      <c r="B157" s="268"/>
      <c r="C157" s="269"/>
      <c r="D157" s="239" t="s">
        <v>164</v>
      </c>
      <c r="E157" s="270" t="s">
        <v>1</v>
      </c>
      <c r="F157" s="271" t="s">
        <v>866</v>
      </c>
      <c r="G157" s="269"/>
      <c r="H157" s="270" t="s">
        <v>1</v>
      </c>
      <c r="I157" s="272"/>
      <c r="J157" s="269"/>
      <c r="K157" s="269"/>
      <c r="L157" s="273"/>
      <c r="M157" s="274"/>
      <c r="N157" s="275"/>
      <c r="O157" s="275"/>
      <c r="P157" s="275"/>
      <c r="Q157" s="275"/>
      <c r="R157" s="275"/>
      <c r="S157" s="275"/>
      <c r="T157" s="27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7" t="s">
        <v>164</v>
      </c>
      <c r="AU157" s="277" t="s">
        <v>82</v>
      </c>
      <c r="AV157" s="15" t="s">
        <v>80</v>
      </c>
      <c r="AW157" s="15" t="s">
        <v>30</v>
      </c>
      <c r="AX157" s="15" t="s">
        <v>73</v>
      </c>
      <c r="AY157" s="277" t="s">
        <v>152</v>
      </c>
    </row>
    <row r="158" s="13" customFormat="1">
      <c r="A158" s="13"/>
      <c r="B158" s="246"/>
      <c r="C158" s="247"/>
      <c r="D158" s="239" t="s">
        <v>164</v>
      </c>
      <c r="E158" s="248" t="s">
        <v>1</v>
      </c>
      <c r="F158" s="249" t="s">
        <v>1130</v>
      </c>
      <c r="G158" s="247"/>
      <c r="H158" s="250">
        <v>4.2000000000000002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164</v>
      </c>
      <c r="AU158" s="256" t="s">
        <v>82</v>
      </c>
      <c r="AV158" s="13" t="s">
        <v>82</v>
      </c>
      <c r="AW158" s="13" t="s">
        <v>30</v>
      </c>
      <c r="AX158" s="13" t="s">
        <v>80</v>
      </c>
      <c r="AY158" s="256" t="s">
        <v>152</v>
      </c>
    </row>
    <row r="159" s="12" customFormat="1" ht="22.8" customHeight="1">
      <c r="A159" s="12"/>
      <c r="B159" s="210"/>
      <c r="C159" s="211"/>
      <c r="D159" s="212" t="s">
        <v>72</v>
      </c>
      <c r="E159" s="224" t="s">
        <v>205</v>
      </c>
      <c r="F159" s="224" t="s">
        <v>232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SUM(P160:P172)</f>
        <v>0</v>
      </c>
      <c r="Q159" s="218"/>
      <c r="R159" s="219">
        <f>SUM(R160:R172)</f>
        <v>0</v>
      </c>
      <c r="S159" s="218"/>
      <c r="T159" s="220">
        <f>SUM(T160:T172)</f>
        <v>69.478000000000009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80</v>
      </c>
      <c r="AT159" s="222" t="s">
        <v>72</v>
      </c>
      <c r="AU159" s="222" t="s">
        <v>80</v>
      </c>
      <c r="AY159" s="221" t="s">
        <v>152</v>
      </c>
      <c r="BK159" s="223">
        <f>SUM(BK160:BK172)</f>
        <v>0</v>
      </c>
    </row>
    <row r="160" s="2" customFormat="1" ht="16.5" customHeight="1">
      <c r="A160" s="38"/>
      <c r="B160" s="39"/>
      <c r="C160" s="226" t="s">
        <v>205</v>
      </c>
      <c r="D160" s="226" t="s">
        <v>154</v>
      </c>
      <c r="E160" s="227" t="s">
        <v>1131</v>
      </c>
      <c r="F160" s="228" t="s">
        <v>1132</v>
      </c>
      <c r="G160" s="229" t="s">
        <v>235</v>
      </c>
      <c r="H160" s="230">
        <v>24.710000000000001</v>
      </c>
      <c r="I160" s="231"/>
      <c r="J160" s="232">
        <f>ROUND(I160*H160,2)</f>
        <v>0</v>
      </c>
      <c r="K160" s="228" t="s">
        <v>158</v>
      </c>
      <c r="L160" s="44"/>
      <c r="M160" s="233" t="s">
        <v>1</v>
      </c>
      <c r="N160" s="234" t="s">
        <v>38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1.8</v>
      </c>
      <c r="T160" s="236">
        <f>S160*H160</f>
        <v>44.478000000000002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159</v>
      </c>
      <c r="AT160" s="237" t="s">
        <v>154</v>
      </c>
      <c r="AU160" s="237" t="s">
        <v>82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80</v>
      </c>
      <c r="BK160" s="238">
        <f>ROUND(I160*H160,2)</f>
        <v>0</v>
      </c>
      <c r="BL160" s="17" t="s">
        <v>159</v>
      </c>
      <c r="BM160" s="237" t="s">
        <v>1133</v>
      </c>
    </row>
    <row r="161" s="2" customFormat="1">
      <c r="A161" s="38"/>
      <c r="B161" s="39"/>
      <c r="C161" s="40"/>
      <c r="D161" s="239" t="s">
        <v>160</v>
      </c>
      <c r="E161" s="40"/>
      <c r="F161" s="240" t="s">
        <v>1134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82</v>
      </c>
    </row>
    <row r="162" s="2" customFormat="1">
      <c r="A162" s="38"/>
      <c r="B162" s="39"/>
      <c r="C162" s="40"/>
      <c r="D162" s="244" t="s">
        <v>162</v>
      </c>
      <c r="E162" s="40"/>
      <c r="F162" s="245" t="s">
        <v>1135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162</v>
      </c>
      <c r="AU162" s="17" t="s">
        <v>82</v>
      </c>
    </row>
    <row r="163" s="13" customFormat="1">
      <c r="A163" s="13"/>
      <c r="B163" s="246"/>
      <c r="C163" s="247"/>
      <c r="D163" s="239" t="s">
        <v>164</v>
      </c>
      <c r="E163" s="248" t="s">
        <v>1</v>
      </c>
      <c r="F163" s="249" t="s">
        <v>1136</v>
      </c>
      <c r="G163" s="247"/>
      <c r="H163" s="250">
        <v>14.273999999999999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164</v>
      </c>
      <c r="AU163" s="256" t="s">
        <v>82</v>
      </c>
      <c r="AV163" s="13" t="s">
        <v>82</v>
      </c>
      <c r="AW163" s="13" t="s">
        <v>30</v>
      </c>
      <c r="AX163" s="13" t="s">
        <v>73</v>
      </c>
      <c r="AY163" s="256" t="s">
        <v>152</v>
      </c>
    </row>
    <row r="164" s="13" customFormat="1">
      <c r="A164" s="13"/>
      <c r="B164" s="246"/>
      <c r="C164" s="247"/>
      <c r="D164" s="239" t="s">
        <v>164</v>
      </c>
      <c r="E164" s="248" t="s">
        <v>1</v>
      </c>
      <c r="F164" s="249" t="s">
        <v>1137</v>
      </c>
      <c r="G164" s="247"/>
      <c r="H164" s="250">
        <v>8.5640000000000001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164</v>
      </c>
      <c r="AU164" s="256" t="s">
        <v>82</v>
      </c>
      <c r="AV164" s="13" t="s">
        <v>82</v>
      </c>
      <c r="AW164" s="13" t="s">
        <v>30</v>
      </c>
      <c r="AX164" s="13" t="s">
        <v>73</v>
      </c>
      <c r="AY164" s="256" t="s">
        <v>152</v>
      </c>
    </row>
    <row r="165" s="13" customFormat="1">
      <c r="A165" s="13"/>
      <c r="B165" s="246"/>
      <c r="C165" s="247"/>
      <c r="D165" s="239" t="s">
        <v>164</v>
      </c>
      <c r="E165" s="248" t="s">
        <v>1</v>
      </c>
      <c r="F165" s="249" t="s">
        <v>1138</v>
      </c>
      <c r="G165" s="247"/>
      <c r="H165" s="250">
        <v>1.8720000000000001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164</v>
      </c>
      <c r="AU165" s="256" t="s">
        <v>82</v>
      </c>
      <c r="AV165" s="13" t="s">
        <v>82</v>
      </c>
      <c r="AW165" s="13" t="s">
        <v>30</v>
      </c>
      <c r="AX165" s="13" t="s">
        <v>73</v>
      </c>
      <c r="AY165" s="256" t="s">
        <v>152</v>
      </c>
    </row>
    <row r="166" s="14" customFormat="1">
      <c r="A166" s="14"/>
      <c r="B166" s="257"/>
      <c r="C166" s="258"/>
      <c r="D166" s="239" t="s">
        <v>164</v>
      </c>
      <c r="E166" s="259" t="s">
        <v>1</v>
      </c>
      <c r="F166" s="260" t="s">
        <v>166</v>
      </c>
      <c r="G166" s="258"/>
      <c r="H166" s="261">
        <v>24.710000000000001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164</v>
      </c>
      <c r="AU166" s="267" t="s">
        <v>82</v>
      </c>
      <c r="AV166" s="14" t="s">
        <v>159</v>
      </c>
      <c r="AW166" s="14" t="s">
        <v>30</v>
      </c>
      <c r="AX166" s="14" t="s">
        <v>80</v>
      </c>
      <c r="AY166" s="267" t="s">
        <v>152</v>
      </c>
    </row>
    <row r="167" s="2" customFormat="1" ht="24.15" customHeight="1">
      <c r="A167" s="38"/>
      <c r="B167" s="39"/>
      <c r="C167" s="226" t="s">
        <v>289</v>
      </c>
      <c r="D167" s="226" t="s">
        <v>154</v>
      </c>
      <c r="E167" s="227" t="s">
        <v>1139</v>
      </c>
      <c r="F167" s="228" t="s">
        <v>1140</v>
      </c>
      <c r="G167" s="229" t="s">
        <v>235</v>
      </c>
      <c r="H167" s="230">
        <v>10</v>
      </c>
      <c r="I167" s="231"/>
      <c r="J167" s="232">
        <f>ROUND(I167*H167,2)</f>
        <v>0</v>
      </c>
      <c r="K167" s="228" t="s">
        <v>158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2.5</v>
      </c>
      <c r="T167" s="236">
        <f>S167*H167</f>
        <v>25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159</v>
      </c>
      <c r="AT167" s="237" t="s">
        <v>154</v>
      </c>
      <c r="AU167" s="237" t="s">
        <v>82</v>
      </c>
      <c r="AY167" s="17" t="s">
        <v>152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159</v>
      </c>
      <c r="BM167" s="237" t="s">
        <v>1141</v>
      </c>
    </row>
    <row r="168" s="2" customFormat="1">
      <c r="A168" s="38"/>
      <c r="B168" s="39"/>
      <c r="C168" s="40"/>
      <c r="D168" s="239" t="s">
        <v>160</v>
      </c>
      <c r="E168" s="40"/>
      <c r="F168" s="240" t="s">
        <v>1142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160</v>
      </c>
      <c r="AU168" s="17" t="s">
        <v>82</v>
      </c>
    </row>
    <row r="169" s="2" customFormat="1">
      <c r="A169" s="38"/>
      <c r="B169" s="39"/>
      <c r="C169" s="40"/>
      <c r="D169" s="244" t="s">
        <v>162</v>
      </c>
      <c r="E169" s="40"/>
      <c r="F169" s="245" t="s">
        <v>1143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162</v>
      </c>
      <c r="AU169" s="17" t="s">
        <v>82</v>
      </c>
    </row>
    <row r="170" s="13" customFormat="1">
      <c r="A170" s="13"/>
      <c r="B170" s="246"/>
      <c r="C170" s="247"/>
      <c r="D170" s="239" t="s">
        <v>164</v>
      </c>
      <c r="E170" s="248" t="s">
        <v>1</v>
      </c>
      <c r="F170" s="249" t="s">
        <v>1144</v>
      </c>
      <c r="G170" s="247"/>
      <c r="H170" s="250">
        <v>6.5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164</v>
      </c>
      <c r="AU170" s="256" t="s">
        <v>82</v>
      </c>
      <c r="AV170" s="13" t="s">
        <v>82</v>
      </c>
      <c r="AW170" s="13" t="s">
        <v>30</v>
      </c>
      <c r="AX170" s="13" t="s">
        <v>73</v>
      </c>
      <c r="AY170" s="256" t="s">
        <v>152</v>
      </c>
    </row>
    <row r="171" s="13" customFormat="1">
      <c r="A171" s="13"/>
      <c r="B171" s="246"/>
      <c r="C171" s="247"/>
      <c r="D171" s="239" t="s">
        <v>164</v>
      </c>
      <c r="E171" s="248" t="s">
        <v>1</v>
      </c>
      <c r="F171" s="249" t="s">
        <v>1145</v>
      </c>
      <c r="G171" s="247"/>
      <c r="H171" s="250">
        <v>3.5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164</v>
      </c>
      <c r="AU171" s="256" t="s">
        <v>82</v>
      </c>
      <c r="AV171" s="13" t="s">
        <v>82</v>
      </c>
      <c r="AW171" s="13" t="s">
        <v>30</v>
      </c>
      <c r="AX171" s="13" t="s">
        <v>73</v>
      </c>
      <c r="AY171" s="256" t="s">
        <v>152</v>
      </c>
    </row>
    <row r="172" s="14" customFormat="1">
      <c r="A172" s="14"/>
      <c r="B172" s="257"/>
      <c r="C172" s="258"/>
      <c r="D172" s="239" t="s">
        <v>164</v>
      </c>
      <c r="E172" s="259" t="s">
        <v>1</v>
      </c>
      <c r="F172" s="260" t="s">
        <v>166</v>
      </c>
      <c r="G172" s="258"/>
      <c r="H172" s="261">
        <v>10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164</v>
      </c>
      <c r="AU172" s="267" t="s">
        <v>82</v>
      </c>
      <c r="AV172" s="14" t="s">
        <v>159</v>
      </c>
      <c r="AW172" s="14" t="s">
        <v>30</v>
      </c>
      <c r="AX172" s="14" t="s">
        <v>80</v>
      </c>
      <c r="AY172" s="267" t="s">
        <v>152</v>
      </c>
    </row>
    <row r="173" s="12" customFormat="1" ht="22.8" customHeight="1">
      <c r="A173" s="12"/>
      <c r="B173" s="210"/>
      <c r="C173" s="211"/>
      <c r="D173" s="212" t="s">
        <v>72</v>
      </c>
      <c r="E173" s="224" t="s">
        <v>315</v>
      </c>
      <c r="F173" s="224" t="s">
        <v>316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SUM(P174:P189)</f>
        <v>0</v>
      </c>
      <c r="Q173" s="218"/>
      <c r="R173" s="219">
        <f>SUM(R174:R189)</f>
        <v>0</v>
      </c>
      <c r="S173" s="218"/>
      <c r="T173" s="220">
        <f>SUM(T174:T189)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80</v>
      </c>
      <c r="AT173" s="222" t="s">
        <v>72</v>
      </c>
      <c r="AU173" s="222" t="s">
        <v>80</v>
      </c>
      <c r="AY173" s="221" t="s">
        <v>152</v>
      </c>
      <c r="BK173" s="223">
        <f>SUM(BK174:BK189)</f>
        <v>0</v>
      </c>
    </row>
    <row r="174" s="2" customFormat="1" ht="24.15" customHeight="1">
      <c r="A174" s="38"/>
      <c r="B174" s="39"/>
      <c r="C174" s="226" t="s">
        <v>212</v>
      </c>
      <c r="D174" s="226" t="s">
        <v>154</v>
      </c>
      <c r="E174" s="227" t="s">
        <v>333</v>
      </c>
      <c r="F174" s="228" t="s">
        <v>334</v>
      </c>
      <c r="G174" s="229" t="s">
        <v>228</v>
      </c>
      <c r="H174" s="230">
        <v>69.477999999999994</v>
      </c>
      <c r="I174" s="231"/>
      <c r="J174" s="232">
        <f>ROUND(I174*H174,2)</f>
        <v>0</v>
      </c>
      <c r="K174" s="228" t="s">
        <v>158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159</v>
      </c>
      <c r="AT174" s="237" t="s">
        <v>154</v>
      </c>
      <c r="AU174" s="237" t="s">
        <v>82</v>
      </c>
      <c r="AY174" s="17" t="s">
        <v>152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159</v>
      </c>
      <c r="BM174" s="237" t="s">
        <v>1146</v>
      </c>
    </row>
    <row r="175" s="2" customFormat="1">
      <c r="A175" s="38"/>
      <c r="B175" s="39"/>
      <c r="C175" s="40"/>
      <c r="D175" s="239" t="s">
        <v>160</v>
      </c>
      <c r="E175" s="40"/>
      <c r="F175" s="240" t="s">
        <v>336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82</v>
      </c>
    </row>
    <row r="176" s="2" customFormat="1">
      <c r="A176" s="38"/>
      <c r="B176" s="39"/>
      <c r="C176" s="40"/>
      <c r="D176" s="244" t="s">
        <v>162</v>
      </c>
      <c r="E176" s="40"/>
      <c r="F176" s="245" t="s">
        <v>337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162</v>
      </c>
      <c r="AU176" s="17" t="s">
        <v>82</v>
      </c>
    </row>
    <row r="177" s="2" customFormat="1" ht="24.15" customHeight="1">
      <c r="A177" s="38"/>
      <c r="B177" s="39"/>
      <c r="C177" s="226" t="s">
        <v>224</v>
      </c>
      <c r="D177" s="226" t="s">
        <v>154</v>
      </c>
      <c r="E177" s="227" t="s">
        <v>339</v>
      </c>
      <c r="F177" s="228" t="s">
        <v>340</v>
      </c>
      <c r="G177" s="229" t="s">
        <v>228</v>
      </c>
      <c r="H177" s="230">
        <v>2084.3400000000001</v>
      </c>
      <c r="I177" s="231"/>
      <c r="J177" s="232">
        <f>ROUND(I177*H177,2)</f>
        <v>0</v>
      </c>
      <c r="K177" s="228" t="s">
        <v>158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159</v>
      </c>
      <c r="AT177" s="237" t="s">
        <v>154</v>
      </c>
      <c r="AU177" s="237" t="s">
        <v>82</v>
      </c>
      <c r="AY177" s="17" t="s">
        <v>152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159</v>
      </c>
      <c r="BM177" s="237" t="s">
        <v>1147</v>
      </c>
    </row>
    <row r="178" s="2" customFormat="1">
      <c r="A178" s="38"/>
      <c r="B178" s="39"/>
      <c r="C178" s="40"/>
      <c r="D178" s="239" t="s">
        <v>160</v>
      </c>
      <c r="E178" s="40"/>
      <c r="F178" s="240" t="s">
        <v>341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82</v>
      </c>
    </row>
    <row r="179" s="2" customFormat="1">
      <c r="A179" s="38"/>
      <c r="B179" s="39"/>
      <c r="C179" s="40"/>
      <c r="D179" s="244" t="s">
        <v>162</v>
      </c>
      <c r="E179" s="40"/>
      <c r="F179" s="245" t="s">
        <v>342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162</v>
      </c>
      <c r="AU179" s="17" t="s">
        <v>82</v>
      </c>
    </row>
    <row r="180" s="15" customFormat="1">
      <c r="A180" s="15"/>
      <c r="B180" s="268"/>
      <c r="C180" s="269"/>
      <c r="D180" s="239" t="s">
        <v>164</v>
      </c>
      <c r="E180" s="270" t="s">
        <v>1</v>
      </c>
      <c r="F180" s="271" t="s">
        <v>1148</v>
      </c>
      <c r="G180" s="269"/>
      <c r="H180" s="270" t="s">
        <v>1</v>
      </c>
      <c r="I180" s="272"/>
      <c r="J180" s="269"/>
      <c r="K180" s="269"/>
      <c r="L180" s="273"/>
      <c r="M180" s="274"/>
      <c r="N180" s="275"/>
      <c r="O180" s="275"/>
      <c r="P180" s="275"/>
      <c r="Q180" s="275"/>
      <c r="R180" s="275"/>
      <c r="S180" s="275"/>
      <c r="T180" s="27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7" t="s">
        <v>164</v>
      </c>
      <c r="AU180" s="277" t="s">
        <v>82</v>
      </c>
      <c r="AV180" s="15" t="s">
        <v>80</v>
      </c>
      <c r="AW180" s="15" t="s">
        <v>30</v>
      </c>
      <c r="AX180" s="15" t="s">
        <v>73</v>
      </c>
      <c r="AY180" s="277" t="s">
        <v>152</v>
      </c>
    </row>
    <row r="181" s="13" customFormat="1">
      <c r="A181" s="13"/>
      <c r="B181" s="246"/>
      <c r="C181" s="247"/>
      <c r="D181" s="239" t="s">
        <v>164</v>
      </c>
      <c r="E181" s="248" t="s">
        <v>1</v>
      </c>
      <c r="F181" s="249" t="s">
        <v>1149</v>
      </c>
      <c r="G181" s="247"/>
      <c r="H181" s="250">
        <v>2084.3400000000001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164</v>
      </c>
      <c r="AU181" s="256" t="s">
        <v>82</v>
      </c>
      <c r="AV181" s="13" t="s">
        <v>82</v>
      </c>
      <c r="AW181" s="13" t="s">
        <v>30</v>
      </c>
      <c r="AX181" s="13" t="s">
        <v>80</v>
      </c>
      <c r="AY181" s="256" t="s">
        <v>152</v>
      </c>
    </row>
    <row r="182" s="2" customFormat="1" ht="24.15" customHeight="1">
      <c r="A182" s="38"/>
      <c r="B182" s="39"/>
      <c r="C182" s="226" t="s">
        <v>299</v>
      </c>
      <c r="D182" s="226" t="s">
        <v>154</v>
      </c>
      <c r="E182" s="227" t="s">
        <v>345</v>
      </c>
      <c r="F182" s="228" t="s">
        <v>346</v>
      </c>
      <c r="G182" s="229" t="s">
        <v>228</v>
      </c>
      <c r="H182" s="230">
        <v>4.2000000000000002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159</v>
      </c>
      <c r="AT182" s="237" t="s">
        <v>154</v>
      </c>
      <c r="AU182" s="237" t="s">
        <v>82</v>
      </c>
      <c r="AY182" s="17" t="s">
        <v>152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159</v>
      </c>
      <c r="BM182" s="237" t="s">
        <v>1150</v>
      </c>
    </row>
    <row r="183" s="2" customFormat="1">
      <c r="A183" s="38"/>
      <c r="B183" s="39"/>
      <c r="C183" s="40"/>
      <c r="D183" s="239" t="s">
        <v>160</v>
      </c>
      <c r="E183" s="40"/>
      <c r="F183" s="240" t="s">
        <v>348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160</v>
      </c>
      <c r="AU183" s="17" t="s">
        <v>82</v>
      </c>
    </row>
    <row r="184" s="15" customFormat="1">
      <c r="A184" s="15"/>
      <c r="B184" s="268"/>
      <c r="C184" s="269"/>
      <c r="D184" s="239" t="s">
        <v>164</v>
      </c>
      <c r="E184" s="270" t="s">
        <v>1</v>
      </c>
      <c r="F184" s="271" t="s">
        <v>1151</v>
      </c>
      <c r="G184" s="269"/>
      <c r="H184" s="270" t="s">
        <v>1</v>
      </c>
      <c r="I184" s="272"/>
      <c r="J184" s="269"/>
      <c r="K184" s="269"/>
      <c r="L184" s="273"/>
      <c r="M184" s="274"/>
      <c r="N184" s="275"/>
      <c r="O184" s="275"/>
      <c r="P184" s="275"/>
      <c r="Q184" s="275"/>
      <c r="R184" s="275"/>
      <c r="S184" s="275"/>
      <c r="T184" s="27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7" t="s">
        <v>164</v>
      </c>
      <c r="AU184" s="277" t="s">
        <v>82</v>
      </c>
      <c r="AV184" s="15" t="s">
        <v>80</v>
      </c>
      <c r="AW184" s="15" t="s">
        <v>30</v>
      </c>
      <c r="AX184" s="15" t="s">
        <v>73</v>
      </c>
      <c r="AY184" s="277" t="s">
        <v>152</v>
      </c>
    </row>
    <row r="185" s="13" customFormat="1">
      <c r="A185" s="13"/>
      <c r="B185" s="246"/>
      <c r="C185" s="247"/>
      <c r="D185" s="239" t="s">
        <v>164</v>
      </c>
      <c r="E185" s="248" t="s">
        <v>1</v>
      </c>
      <c r="F185" s="249" t="s">
        <v>1152</v>
      </c>
      <c r="G185" s="247"/>
      <c r="H185" s="250">
        <v>4.2000000000000002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164</v>
      </c>
      <c r="AU185" s="256" t="s">
        <v>82</v>
      </c>
      <c r="AV185" s="13" t="s">
        <v>82</v>
      </c>
      <c r="AW185" s="13" t="s">
        <v>30</v>
      </c>
      <c r="AX185" s="13" t="s">
        <v>80</v>
      </c>
      <c r="AY185" s="256" t="s">
        <v>152</v>
      </c>
    </row>
    <row r="186" s="2" customFormat="1" ht="44.25" customHeight="1">
      <c r="A186" s="38"/>
      <c r="B186" s="39"/>
      <c r="C186" s="226" t="s">
        <v>244</v>
      </c>
      <c r="D186" s="226" t="s">
        <v>154</v>
      </c>
      <c r="E186" s="227" t="s">
        <v>380</v>
      </c>
      <c r="F186" s="228" t="s">
        <v>381</v>
      </c>
      <c r="G186" s="229" t="s">
        <v>228</v>
      </c>
      <c r="H186" s="230">
        <v>69.477999999999994</v>
      </c>
      <c r="I186" s="231"/>
      <c r="J186" s="232">
        <f>ROUND(I186*H186,2)</f>
        <v>0</v>
      </c>
      <c r="K186" s="228" t="s">
        <v>158</v>
      </c>
      <c r="L186" s="44"/>
      <c r="M186" s="233" t="s">
        <v>1</v>
      </c>
      <c r="N186" s="234" t="s">
        <v>38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159</v>
      </c>
      <c r="AT186" s="237" t="s">
        <v>154</v>
      </c>
      <c r="AU186" s="237" t="s">
        <v>82</v>
      </c>
      <c r="AY186" s="17" t="s">
        <v>152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80</v>
      </c>
      <c r="BK186" s="238">
        <f>ROUND(I186*H186,2)</f>
        <v>0</v>
      </c>
      <c r="BL186" s="17" t="s">
        <v>159</v>
      </c>
      <c r="BM186" s="237" t="s">
        <v>1153</v>
      </c>
    </row>
    <row r="187" s="2" customFormat="1">
      <c r="A187" s="38"/>
      <c r="B187" s="39"/>
      <c r="C187" s="40"/>
      <c r="D187" s="239" t="s">
        <v>160</v>
      </c>
      <c r="E187" s="40"/>
      <c r="F187" s="240" t="s">
        <v>383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160</v>
      </c>
      <c r="AU187" s="17" t="s">
        <v>82</v>
      </c>
    </row>
    <row r="188" s="2" customFormat="1">
      <c r="A188" s="38"/>
      <c r="B188" s="39"/>
      <c r="C188" s="40"/>
      <c r="D188" s="244" t="s">
        <v>162</v>
      </c>
      <c r="E188" s="40"/>
      <c r="F188" s="245" t="s">
        <v>384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162</v>
      </c>
      <c r="AU188" s="17" t="s">
        <v>82</v>
      </c>
    </row>
    <row r="189" s="13" customFormat="1">
      <c r="A189" s="13"/>
      <c r="B189" s="246"/>
      <c r="C189" s="247"/>
      <c r="D189" s="239" t="s">
        <v>164</v>
      </c>
      <c r="E189" s="248" t="s">
        <v>1</v>
      </c>
      <c r="F189" s="249" t="s">
        <v>1154</v>
      </c>
      <c r="G189" s="247"/>
      <c r="H189" s="250">
        <v>69.477999999999994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164</v>
      </c>
      <c r="AU189" s="256" t="s">
        <v>82</v>
      </c>
      <c r="AV189" s="13" t="s">
        <v>82</v>
      </c>
      <c r="AW189" s="13" t="s">
        <v>30</v>
      </c>
      <c r="AX189" s="13" t="s">
        <v>80</v>
      </c>
      <c r="AY189" s="256" t="s">
        <v>152</v>
      </c>
    </row>
    <row r="190" s="12" customFormat="1" ht="22.8" customHeight="1">
      <c r="A190" s="12"/>
      <c r="B190" s="210"/>
      <c r="C190" s="211"/>
      <c r="D190" s="212" t="s">
        <v>72</v>
      </c>
      <c r="E190" s="224" t="s">
        <v>1155</v>
      </c>
      <c r="F190" s="224" t="s">
        <v>1156</v>
      </c>
      <c r="G190" s="211"/>
      <c r="H190" s="211"/>
      <c r="I190" s="214"/>
      <c r="J190" s="225">
        <f>BK190</f>
        <v>0</v>
      </c>
      <c r="K190" s="211"/>
      <c r="L190" s="216"/>
      <c r="M190" s="217"/>
      <c r="N190" s="218"/>
      <c r="O190" s="218"/>
      <c r="P190" s="219">
        <v>0</v>
      </c>
      <c r="Q190" s="218"/>
      <c r="R190" s="219">
        <v>0</v>
      </c>
      <c r="S190" s="218"/>
      <c r="T190" s="220"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80</v>
      </c>
      <c r="AT190" s="222" t="s">
        <v>72</v>
      </c>
      <c r="AU190" s="222" t="s">
        <v>80</v>
      </c>
      <c r="AY190" s="221" t="s">
        <v>152</v>
      </c>
      <c r="BK190" s="223">
        <v>0</v>
      </c>
    </row>
    <row r="191" s="12" customFormat="1" ht="25.92" customHeight="1">
      <c r="A191" s="12"/>
      <c r="B191" s="210"/>
      <c r="C191" s="211"/>
      <c r="D191" s="212" t="s">
        <v>72</v>
      </c>
      <c r="E191" s="213" t="s">
        <v>628</v>
      </c>
      <c r="F191" s="213" t="s">
        <v>629</v>
      </c>
      <c r="G191" s="211"/>
      <c r="H191" s="211"/>
      <c r="I191" s="214"/>
      <c r="J191" s="215">
        <f>BK191</f>
        <v>0</v>
      </c>
      <c r="K191" s="211"/>
      <c r="L191" s="216"/>
      <c r="M191" s="217"/>
      <c r="N191" s="218"/>
      <c r="O191" s="218"/>
      <c r="P191" s="219">
        <f>SUM(P192:P201)</f>
        <v>0</v>
      </c>
      <c r="Q191" s="218"/>
      <c r="R191" s="219">
        <f>SUM(R192:R201)</f>
        <v>0</v>
      </c>
      <c r="S191" s="218"/>
      <c r="T191" s="220">
        <f>SUM(T192:T201)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159</v>
      </c>
      <c r="AT191" s="222" t="s">
        <v>72</v>
      </c>
      <c r="AU191" s="222" t="s">
        <v>73</v>
      </c>
      <c r="AY191" s="221" t="s">
        <v>152</v>
      </c>
      <c r="BK191" s="223">
        <f>SUM(BK192:BK201)</f>
        <v>0</v>
      </c>
    </row>
    <row r="192" s="2" customFormat="1" ht="16.5" customHeight="1">
      <c r="A192" s="38"/>
      <c r="B192" s="39"/>
      <c r="C192" s="226" t="s">
        <v>267</v>
      </c>
      <c r="D192" s="226" t="s">
        <v>154</v>
      </c>
      <c r="E192" s="227" t="s">
        <v>636</v>
      </c>
      <c r="F192" s="228" t="s">
        <v>637</v>
      </c>
      <c r="G192" s="229" t="s">
        <v>235</v>
      </c>
      <c r="H192" s="230">
        <v>3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38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1086</v>
      </c>
      <c r="AT192" s="237" t="s">
        <v>154</v>
      </c>
      <c r="AU192" s="237" t="s">
        <v>80</v>
      </c>
      <c r="AY192" s="17" t="s">
        <v>152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80</v>
      </c>
      <c r="BK192" s="238">
        <f>ROUND(I192*H192,2)</f>
        <v>0</v>
      </c>
      <c r="BL192" s="17" t="s">
        <v>1086</v>
      </c>
      <c r="BM192" s="237" t="s">
        <v>1157</v>
      </c>
    </row>
    <row r="193" s="2" customFormat="1">
      <c r="A193" s="38"/>
      <c r="B193" s="39"/>
      <c r="C193" s="40"/>
      <c r="D193" s="239" t="s">
        <v>160</v>
      </c>
      <c r="E193" s="40"/>
      <c r="F193" s="240" t="s">
        <v>637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160</v>
      </c>
      <c r="AU193" s="17" t="s">
        <v>80</v>
      </c>
    </row>
    <row r="194" s="15" customFormat="1">
      <c r="A194" s="15"/>
      <c r="B194" s="268"/>
      <c r="C194" s="269"/>
      <c r="D194" s="239" t="s">
        <v>164</v>
      </c>
      <c r="E194" s="270" t="s">
        <v>1</v>
      </c>
      <c r="F194" s="271" t="s">
        <v>1158</v>
      </c>
      <c r="G194" s="269"/>
      <c r="H194" s="270" t="s">
        <v>1</v>
      </c>
      <c r="I194" s="272"/>
      <c r="J194" s="269"/>
      <c r="K194" s="269"/>
      <c r="L194" s="273"/>
      <c r="M194" s="274"/>
      <c r="N194" s="275"/>
      <c r="O194" s="275"/>
      <c r="P194" s="275"/>
      <c r="Q194" s="275"/>
      <c r="R194" s="275"/>
      <c r="S194" s="275"/>
      <c r="T194" s="27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7" t="s">
        <v>164</v>
      </c>
      <c r="AU194" s="277" t="s">
        <v>80</v>
      </c>
      <c r="AV194" s="15" t="s">
        <v>80</v>
      </c>
      <c r="AW194" s="15" t="s">
        <v>30</v>
      </c>
      <c r="AX194" s="15" t="s">
        <v>73</v>
      </c>
      <c r="AY194" s="277" t="s">
        <v>152</v>
      </c>
    </row>
    <row r="195" s="13" customFormat="1">
      <c r="A195" s="13"/>
      <c r="B195" s="246"/>
      <c r="C195" s="247"/>
      <c r="D195" s="239" t="s">
        <v>164</v>
      </c>
      <c r="E195" s="248" t="s">
        <v>1</v>
      </c>
      <c r="F195" s="249" t="s">
        <v>171</v>
      </c>
      <c r="G195" s="247"/>
      <c r="H195" s="250">
        <v>3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164</v>
      </c>
      <c r="AU195" s="256" t="s">
        <v>80</v>
      </c>
      <c r="AV195" s="13" t="s">
        <v>82</v>
      </c>
      <c r="AW195" s="13" t="s">
        <v>30</v>
      </c>
      <c r="AX195" s="13" t="s">
        <v>80</v>
      </c>
      <c r="AY195" s="256" t="s">
        <v>152</v>
      </c>
    </row>
    <row r="196" s="2" customFormat="1" ht="16.5" customHeight="1">
      <c r="A196" s="38"/>
      <c r="B196" s="39"/>
      <c r="C196" s="226" t="s">
        <v>191</v>
      </c>
      <c r="D196" s="226" t="s">
        <v>154</v>
      </c>
      <c r="E196" s="227" t="s">
        <v>643</v>
      </c>
      <c r="F196" s="228" t="s">
        <v>644</v>
      </c>
      <c r="G196" s="229" t="s">
        <v>645</v>
      </c>
      <c r="H196" s="230">
        <v>1</v>
      </c>
      <c r="I196" s="231"/>
      <c r="J196" s="232">
        <f>ROUND(I196*H196,2)</f>
        <v>0</v>
      </c>
      <c r="K196" s="228" t="s">
        <v>1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159</v>
      </c>
      <c r="AT196" s="237" t="s">
        <v>154</v>
      </c>
      <c r="AU196" s="237" t="s">
        <v>80</v>
      </c>
      <c r="AY196" s="17" t="s">
        <v>152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80</v>
      </c>
      <c r="BK196" s="238">
        <f>ROUND(I196*H196,2)</f>
        <v>0</v>
      </c>
      <c r="BL196" s="17" t="s">
        <v>159</v>
      </c>
      <c r="BM196" s="237" t="s">
        <v>1159</v>
      </c>
    </row>
    <row r="197" s="2" customFormat="1">
      <c r="A197" s="38"/>
      <c r="B197" s="39"/>
      <c r="C197" s="40"/>
      <c r="D197" s="239" t="s">
        <v>160</v>
      </c>
      <c r="E197" s="40"/>
      <c r="F197" s="240" t="s">
        <v>644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160</v>
      </c>
      <c r="AU197" s="17" t="s">
        <v>80</v>
      </c>
    </row>
    <row r="198" s="2" customFormat="1">
      <c r="A198" s="38"/>
      <c r="B198" s="39"/>
      <c r="C198" s="40"/>
      <c r="D198" s="239" t="s">
        <v>647</v>
      </c>
      <c r="E198" s="40"/>
      <c r="F198" s="288" t="s">
        <v>648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647</v>
      </c>
      <c r="AU198" s="17" t="s">
        <v>80</v>
      </c>
    </row>
    <row r="199" s="2" customFormat="1" ht="16.5" customHeight="1">
      <c r="A199" s="38"/>
      <c r="B199" s="39"/>
      <c r="C199" s="226" t="s">
        <v>307</v>
      </c>
      <c r="D199" s="226" t="s">
        <v>154</v>
      </c>
      <c r="E199" s="227" t="s">
        <v>1160</v>
      </c>
      <c r="F199" s="228" t="s">
        <v>1161</v>
      </c>
      <c r="G199" s="229" t="s">
        <v>633</v>
      </c>
      <c r="H199" s="230">
        <v>1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1086</v>
      </c>
      <c r="AT199" s="237" t="s">
        <v>154</v>
      </c>
      <c r="AU199" s="237" t="s">
        <v>80</v>
      </c>
      <c r="AY199" s="17" t="s">
        <v>152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1086</v>
      </c>
      <c r="BM199" s="237" t="s">
        <v>1162</v>
      </c>
    </row>
    <row r="200" s="2" customFormat="1">
      <c r="A200" s="38"/>
      <c r="B200" s="39"/>
      <c r="C200" s="40"/>
      <c r="D200" s="239" t="s">
        <v>160</v>
      </c>
      <c r="E200" s="40"/>
      <c r="F200" s="240" t="s">
        <v>1161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160</v>
      </c>
      <c r="AU200" s="17" t="s">
        <v>80</v>
      </c>
    </row>
    <row r="201" s="2" customFormat="1">
      <c r="A201" s="38"/>
      <c r="B201" s="39"/>
      <c r="C201" s="40"/>
      <c r="D201" s="239" t="s">
        <v>647</v>
      </c>
      <c r="E201" s="40"/>
      <c r="F201" s="288" t="s">
        <v>1163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647</v>
      </c>
      <c r="AU201" s="17" t="s">
        <v>80</v>
      </c>
    </row>
    <row r="202" s="12" customFormat="1" ht="25.92" customHeight="1">
      <c r="A202" s="12"/>
      <c r="B202" s="210"/>
      <c r="C202" s="211"/>
      <c r="D202" s="212" t="s">
        <v>72</v>
      </c>
      <c r="E202" s="213" t="s">
        <v>1164</v>
      </c>
      <c r="F202" s="213" t="s">
        <v>650</v>
      </c>
      <c r="G202" s="211"/>
      <c r="H202" s="211"/>
      <c r="I202" s="214"/>
      <c r="J202" s="215">
        <f>BK202</f>
        <v>0</v>
      </c>
      <c r="K202" s="211"/>
      <c r="L202" s="216"/>
      <c r="M202" s="217"/>
      <c r="N202" s="218"/>
      <c r="O202" s="218"/>
      <c r="P202" s="219">
        <f>SUM(P203:P205)</f>
        <v>0</v>
      </c>
      <c r="Q202" s="218"/>
      <c r="R202" s="219">
        <f>SUM(R203:R205)</f>
        <v>0</v>
      </c>
      <c r="S202" s="218"/>
      <c r="T202" s="220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178</v>
      </c>
      <c r="AT202" s="222" t="s">
        <v>72</v>
      </c>
      <c r="AU202" s="222" t="s">
        <v>73</v>
      </c>
      <c r="AY202" s="221" t="s">
        <v>152</v>
      </c>
      <c r="BK202" s="223">
        <f>SUM(BK203:BK205)</f>
        <v>0</v>
      </c>
    </row>
    <row r="203" s="2" customFormat="1" ht="16.5" customHeight="1">
      <c r="A203" s="38"/>
      <c r="B203" s="39"/>
      <c r="C203" s="226" t="s">
        <v>282</v>
      </c>
      <c r="D203" s="226" t="s">
        <v>154</v>
      </c>
      <c r="E203" s="227" t="s">
        <v>649</v>
      </c>
      <c r="F203" s="228" t="s">
        <v>650</v>
      </c>
      <c r="G203" s="229" t="s">
        <v>633</v>
      </c>
      <c r="H203" s="230">
        <v>1</v>
      </c>
      <c r="I203" s="231"/>
      <c r="J203" s="232">
        <f>ROUND(I203*H203,2)</f>
        <v>0</v>
      </c>
      <c r="K203" s="228" t="s">
        <v>1165</v>
      </c>
      <c r="L203" s="44"/>
      <c r="M203" s="233" t="s">
        <v>1</v>
      </c>
      <c r="N203" s="234" t="s">
        <v>38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1166</v>
      </c>
      <c r="AT203" s="237" t="s">
        <v>154</v>
      </c>
      <c r="AU203" s="237" t="s">
        <v>80</v>
      </c>
      <c r="AY203" s="17" t="s">
        <v>152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80</v>
      </c>
      <c r="BK203" s="238">
        <f>ROUND(I203*H203,2)</f>
        <v>0</v>
      </c>
      <c r="BL203" s="17" t="s">
        <v>1166</v>
      </c>
      <c r="BM203" s="237" t="s">
        <v>1167</v>
      </c>
    </row>
    <row r="204" s="2" customFormat="1">
      <c r="A204" s="38"/>
      <c r="B204" s="39"/>
      <c r="C204" s="40"/>
      <c r="D204" s="239" t="s">
        <v>160</v>
      </c>
      <c r="E204" s="40"/>
      <c r="F204" s="240" t="s">
        <v>650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160</v>
      </c>
      <c r="AU204" s="17" t="s">
        <v>80</v>
      </c>
    </row>
    <row r="205" s="2" customFormat="1">
      <c r="A205" s="38"/>
      <c r="B205" s="39"/>
      <c r="C205" s="40"/>
      <c r="D205" s="244" t="s">
        <v>162</v>
      </c>
      <c r="E205" s="40"/>
      <c r="F205" s="245" t="s">
        <v>1168</v>
      </c>
      <c r="G205" s="40"/>
      <c r="H205" s="40"/>
      <c r="I205" s="241"/>
      <c r="J205" s="40"/>
      <c r="K205" s="40"/>
      <c r="L205" s="44"/>
      <c r="M205" s="289"/>
      <c r="N205" s="290"/>
      <c r="O205" s="291"/>
      <c r="P205" s="291"/>
      <c r="Q205" s="291"/>
      <c r="R205" s="291"/>
      <c r="S205" s="291"/>
      <c r="T205" s="2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162</v>
      </c>
      <c r="AU205" s="17" t="s">
        <v>80</v>
      </c>
    </row>
    <row r="206" s="2" customFormat="1" ht="6.96" customHeight="1">
      <c r="A206" s="38"/>
      <c r="B206" s="66"/>
      <c r="C206" s="67"/>
      <c r="D206" s="67"/>
      <c r="E206" s="67"/>
      <c r="F206" s="67"/>
      <c r="G206" s="67"/>
      <c r="H206" s="67"/>
      <c r="I206" s="67"/>
      <c r="J206" s="67"/>
      <c r="K206" s="67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PCJuzrJAdoG7ZjB20cjQFClvbh0aj2fhDqIZDA279YD/fmpTKbAT8Fal7OtsTR7n8BWdFyP6ZS9mPA0R8JI5rg==" hashValue="uAaGtwiAYUkEaqgPKkirw2pt0u5OITcEFLxvrf7t1ZoyZ1qS2yfxRqlq/XcJ55fOlUKlnN5dJg4QoLOkKMlcbg==" algorithmName="SHA-512" password="CC35"/>
  <autoFilter ref="C122:K20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4_01/162301501"/>
    <hyperlink ref="F132" r:id="rId2" display="https://podminky.urs.cz/item/CS_URS_2024_01/174111101"/>
    <hyperlink ref="F140" r:id="rId3" display="https://podminky.urs.cz/item/CS_URS_2024_01/181006114"/>
    <hyperlink ref="F144" r:id="rId4" display="https://podminky.urs.cz/item/CS_URS_2024_01/181111131"/>
    <hyperlink ref="F152" r:id="rId5" display="https://podminky.urs.cz/item/CS_URS_2024_01/181411121"/>
    <hyperlink ref="F162" r:id="rId6" display="https://podminky.urs.cz/item/CS_URS_2024_01/961031411"/>
    <hyperlink ref="F169" r:id="rId7" display="https://podminky.urs.cz/item/CS_URS_2024_01/962022391"/>
    <hyperlink ref="F176" r:id="rId8" display="https://podminky.urs.cz/item/CS_URS_2024_01/997006511"/>
    <hyperlink ref="F179" r:id="rId9" display="https://podminky.urs.cz/item/CS_URS_2024_01/997006519"/>
    <hyperlink ref="F188" r:id="rId10" display="https://podminky.urs.cz/item/CS_URS_2024_01/997013871"/>
    <hyperlink ref="F205" r:id="rId11" display="https://podminky.urs.cz/item/CS_URS_2023_02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2024-06-10T10:34:15Z</dcterms:created>
  <dcterms:modified xsi:type="dcterms:W3CDTF">2024-06-10T10:34:22Z</dcterms:modified>
</cp:coreProperties>
</file>